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023\04_Střecha včetně části krovu objektu Škroupova 13 - 2. etapa\02_ZD\PD\"/>
    </mc:Choice>
  </mc:AlternateContent>
  <bookViews>
    <workbookView xWindow="0" yWindow="0" windowWidth="21570" windowHeight="7380"/>
  </bookViews>
  <sheets>
    <sheet name="Rekapitulace stavby" sheetId="1" r:id="rId1"/>
    <sheet name="0101 - Výměna střešní kry..." sheetId="2" r:id="rId2"/>
    <sheet name="Pokyny pro vyplnění" sheetId="3" r:id="rId3"/>
  </sheets>
  <definedNames>
    <definedName name="_xlnm._FilterDatabase" localSheetId="1" hidden="1">'0101 - Výměna střešní kry...'!$C$102:$K$1189</definedName>
    <definedName name="_xlnm.Print_Titles" localSheetId="1">'0101 - Výměna střešní kry...'!$102:$102</definedName>
    <definedName name="_xlnm.Print_Titles" localSheetId="0">'Rekapitulace stavby'!$52:$52</definedName>
    <definedName name="_xlnm.Print_Area" localSheetId="1">'0101 - Výměna střešní kry...'!$C$4:$J$41,'0101 - Výměna střešní kry...'!$C$47:$J$82,'0101 - Výměna střešní kry...'!$C$88:$K$1189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9" i="2" l="1"/>
  <c r="J38" i="2"/>
  <c r="AY56" i="1"/>
  <c r="J37" i="2"/>
  <c r="AX56" i="1" s="1"/>
  <c r="BI1188" i="2"/>
  <c r="BH1188" i="2"/>
  <c r="BG1188" i="2"/>
  <c r="BF1188" i="2"/>
  <c r="T1188" i="2"/>
  <c r="R1188" i="2"/>
  <c r="P1188" i="2"/>
  <c r="BI1187" i="2"/>
  <c r="BH1187" i="2"/>
  <c r="BG1187" i="2"/>
  <c r="BF1187" i="2"/>
  <c r="T1187" i="2"/>
  <c r="R1187" i="2"/>
  <c r="P1187" i="2"/>
  <c r="BI1186" i="2"/>
  <c r="BH1186" i="2"/>
  <c r="BG1186" i="2"/>
  <c r="BF1186" i="2"/>
  <c r="T1186" i="2"/>
  <c r="R1186" i="2"/>
  <c r="P1186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82" i="2"/>
  <c r="BH1182" i="2"/>
  <c r="BG1182" i="2"/>
  <c r="BF1182" i="2"/>
  <c r="T1182" i="2"/>
  <c r="R1182" i="2"/>
  <c r="P1182" i="2"/>
  <c r="BI1181" i="2"/>
  <c r="BH1181" i="2"/>
  <c r="BG1181" i="2"/>
  <c r="BF1181" i="2"/>
  <c r="T1181" i="2"/>
  <c r="R1181" i="2"/>
  <c r="P1181" i="2"/>
  <c r="BI1180" i="2"/>
  <c r="BH1180" i="2"/>
  <c r="BG1180" i="2"/>
  <c r="BF1180" i="2"/>
  <c r="T1180" i="2"/>
  <c r="R1180" i="2"/>
  <c r="P1180" i="2"/>
  <c r="BI1177" i="2"/>
  <c r="BH1177" i="2"/>
  <c r="BG1177" i="2"/>
  <c r="BF1177" i="2"/>
  <c r="T1177" i="2"/>
  <c r="R1177" i="2"/>
  <c r="P1177" i="2"/>
  <c r="BI1171" i="2"/>
  <c r="BH1171" i="2"/>
  <c r="BG1171" i="2"/>
  <c r="BF1171" i="2"/>
  <c r="T1171" i="2"/>
  <c r="R1171" i="2"/>
  <c r="P1171" i="2"/>
  <c r="BI1165" i="2"/>
  <c r="BH1165" i="2"/>
  <c r="BG1165" i="2"/>
  <c r="BF1165" i="2"/>
  <c r="T1165" i="2"/>
  <c r="R1165" i="2"/>
  <c r="P1165" i="2"/>
  <c r="BI1158" i="2"/>
  <c r="BH1158" i="2"/>
  <c r="BG1158" i="2"/>
  <c r="BF1158" i="2"/>
  <c r="T1158" i="2"/>
  <c r="R1158" i="2"/>
  <c r="P1158" i="2"/>
  <c r="BI1144" i="2"/>
  <c r="BH1144" i="2"/>
  <c r="BG1144" i="2"/>
  <c r="BF1144" i="2"/>
  <c r="T1144" i="2"/>
  <c r="R1144" i="2"/>
  <c r="P1144" i="2"/>
  <c r="BI1130" i="2"/>
  <c r="BH1130" i="2"/>
  <c r="BG1130" i="2"/>
  <c r="BF1130" i="2"/>
  <c r="T1130" i="2"/>
  <c r="R1130" i="2"/>
  <c r="P1130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1" i="2"/>
  <c r="BH1111" i="2"/>
  <c r="BG1111" i="2"/>
  <c r="BF1111" i="2"/>
  <c r="T1111" i="2"/>
  <c r="R1111" i="2"/>
  <c r="P1111" i="2"/>
  <c r="BI1103" i="2"/>
  <c r="BH1103" i="2"/>
  <c r="BG1103" i="2"/>
  <c r="BF1103" i="2"/>
  <c r="T1103" i="2"/>
  <c r="R1103" i="2"/>
  <c r="P1103" i="2"/>
  <c r="BI1095" i="2"/>
  <c r="BH1095" i="2"/>
  <c r="BG1095" i="2"/>
  <c r="BF1095" i="2"/>
  <c r="T1095" i="2"/>
  <c r="R1095" i="2"/>
  <c r="P1095" i="2"/>
  <c r="BI1090" i="2"/>
  <c r="BH1090" i="2"/>
  <c r="BG1090" i="2"/>
  <c r="BF1090" i="2"/>
  <c r="T1090" i="2"/>
  <c r="R1090" i="2"/>
  <c r="P1090" i="2"/>
  <c r="BI1085" i="2"/>
  <c r="BH1085" i="2"/>
  <c r="BG1085" i="2"/>
  <c r="BF1085" i="2"/>
  <c r="T1085" i="2"/>
  <c r="R1085" i="2"/>
  <c r="P1085" i="2"/>
  <c r="BI1079" i="2"/>
  <c r="BH1079" i="2"/>
  <c r="BG1079" i="2"/>
  <c r="BF1079" i="2"/>
  <c r="T1079" i="2"/>
  <c r="R1079" i="2"/>
  <c r="P1079" i="2"/>
  <c r="BI1073" i="2"/>
  <c r="BH1073" i="2"/>
  <c r="BG1073" i="2"/>
  <c r="BF1073" i="2"/>
  <c r="T1073" i="2"/>
  <c r="R1073" i="2"/>
  <c r="P1073" i="2"/>
  <c r="BI1065" i="2"/>
  <c r="BH1065" i="2"/>
  <c r="BG1065" i="2"/>
  <c r="BF1065" i="2"/>
  <c r="T1065" i="2"/>
  <c r="R1065" i="2"/>
  <c r="P1065" i="2"/>
  <c r="BI1057" i="2"/>
  <c r="BH1057" i="2"/>
  <c r="BG1057" i="2"/>
  <c r="BF1057" i="2"/>
  <c r="T1057" i="2"/>
  <c r="R1057" i="2"/>
  <c r="P1057" i="2"/>
  <c r="BI1049" i="2"/>
  <c r="BH1049" i="2"/>
  <c r="BG1049" i="2"/>
  <c r="BF1049" i="2"/>
  <c r="T1049" i="2"/>
  <c r="R1049" i="2"/>
  <c r="P1049" i="2"/>
  <c r="BI1041" i="2"/>
  <c r="BH1041" i="2"/>
  <c r="BG1041" i="2"/>
  <c r="BF1041" i="2"/>
  <c r="T1041" i="2"/>
  <c r="R1041" i="2"/>
  <c r="P1041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1" i="2"/>
  <c r="BH1001" i="2"/>
  <c r="BG1001" i="2"/>
  <c r="BF1001" i="2"/>
  <c r="T1001" i="2"/>
  <c r="R1001" i="2"/>
  <c r="P1001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5" i="2"/>
  <c r="BH975" i="2"/>
  <c r="BG975" i="2"/>
  <c r="BF975" i="2"/>
  <c r="T975" i="2"/>
  <c r="R975" i="2"/>
  <c r="P975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4" i="2"/>
  <c r="BH964" i="2"/>
  <c r="BG964" i="2"/>
  <c r="BF964" i="2"/>
  <c r="T964" i="2"/>
  <c r="R964" i="2"/>
  <c r="P964" i="2"/>
  <c r="BI961" i="2"/>
  <c r="BH961" i="2"/>
  <c r="BG961" i="2"/>
  <c r="BF961" i="2"/>
  <c r="T961" i="2"/>
  <c r="R961" i="2"/>
  <c r="P961" i="2"/>
  <c r="BI958" i="2"/>
  <c r="BH958" i="2"/>
  <c r="BG958" i="2"/>
  <c r="BF958" i="2"/>
  <c r="T958" i="2"/>
  <c r="R958" i="2"/>
  <c r="P958" i="2"/>
  <c r="BI951" i="2"/>
  <c r="BH951" i="2"/>
  <c r="BG951" i="2"/>
  <c r="BF951" i="2"/>
  <c r="T951" i="2"/>
  <c r="R951" i="2"/>
  <c r="P951" i="2"/>
  <c r="BI944" i="2"/>
  <c r="BH944" i="2"/>
  <c r="BG944" i="2"/>
  <c r="BF944" i="2"/>
  <c r="T944" i="2"/>
  <c r="R944" i="2"/>
  <c r="P944" i="2"/>
  <c r="BI937" i="2"/>
  <c r="BH937" i="2"/>
  <c r="BG937" i="2"/>
  <c r="BF937" i="2"/>
  <c r="T937" i="2"/>
  <c r="R937" i="2"/>
  <c r="P937" i="2"/>
  <c r="BI931" i="2"/>
  <c r="BH931" i="2"/>
  <c r="BG931" i="2"/>
  <c r="BF931" i="2"/>
  <c r="T931" i="2"/>
  <c r="R931" i="2"/>
  <c r="P931" i="2"/>
  <c r="BI921" i="2"/>
  <c r="BH921" i="2"/>
  <c r="BG921" i="2"/>
  <c r="BF921" i="2"/>
  <c r="T921" i="2"/>
  <c r="R921" i="2"/>
  <c r="P921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2" i="2"/>
  <c r="BH902" i="2"/>
  <c r="BG902" i="2"/>
  <c r="BF902" i="2"/>
  <c r="T902" i="2"/>
  <c r="R902" i="2"/>
  <c r="P902" i="2"/>
  <c r="BI898" i="2"/>
  <c r="BH898" i="2"/>
  <c r="BG898" i="2"/>
  <c r="BF898" i="2"/>
  <c r="T898" i="2"/>
  <c r="R898" i="2"/>
  <c r="P898" i="2"/>
  <c r="BI894" i="2"/>
  <c r="BH894" i="2"/>
  <c r="BG894" i="2"/>
  <c r="BF894" i="2"/>
  <c r="T894" i="2"/>
  <c r="R894" i="2"/>
  <c r="P894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81" i="2"/>
  <c r="BH881" i="2"/>
  <c r="BG881" i="2"/>
  <c r="BF881" i="2"/>
  <c r="T881" i="2"/>
  <c r="R881" i="2"/>
  <c r="P881" i="2"/>
  <c r="BI877" i="2"/>
  <c r="BH877" i="2"/>
  <c r="BG877" i="2"/>
  <c r="BF877" i="2"/>
  <c r="T877" i="2"/>
  <c r="R877" i="2"/>
  <c r="P877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0" i="2"/>
  <c r="BH850" i="2"/>
  <c r="BG850" i="2"/>
  <c r="BF850" i="2"/>
  <c r="T850" i="2"/>
  <c r="R850" i="2"/>
  <c r="P850" i="2"/>
  <c r="BI844" i="2"/>
  <c r="BH844" i="2"/>
  <c r="BG844" i="2"/>
  <c r="BF844" i="2"/>
  <c r="T844" i="2"/>
  <c r="R844" i="2"/>
  <c r="P844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2" i="2"/>
  <c r="BH802" i="2"/>
  <c r="BG802" i="2"/>
  <c r="BF802" i="2"/>
  <c r="T802" i="2"/>
  <c r="R802" i="2"/>
  <c r="P802" i="2"/>
  <c r="BI798" i="2"/>
  <c r="BH798" i="2"/>
  <c r="BG798" i="2"/>
  <c r="BF798" i="2"/>
  <c r="T798" i="2"/>
  <c r="R798" i="2"/>
  <c r="P798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7" i="2"/>
  <c r="BH787" i="2"/>
  <c r="BG787" i="2"/>
  <c r="BF787" i="2"/>
  <c r="T787" i="2"/>
  <c r="R787" i="2"/>
  <c r="P787" i="2"/>
  <c r="BI783" i="2"/>
  <c r="BH783" i="2"/>
  <c r="BG783" i="2"/>
  <c r="BF783" i="2"/>
  <c r="T783" i="2"/>
  <c r="R783" i="2"/>
  <c r="P783" i="2"/>
  <c r="BI777" i="2"/>
  <c r="BH777" i="2"/>
  <c r="BG777" i="2"/>
  <c r="BF777" i="2"/>
  <c r="T777" i="2"/>
  <c r="R777" i="2"/>
  <c r="P777" i="2"/>
  <c r="BI769" i="2"/>
  <c r="BH769" i="2"/>
  <c r="BG769" i="2"/>
  <c r="BF769" i="2"/>
  <c r="T769" i="2"/>
  <c r="R769" i="2"/>
  <c r="P769" i="2"/>
  <c r="BI762" i="2"/>
  <c r="BH762" i="2"/>
  <c r="BG762" i="2"/>
  <c r="BF762" i="2"/>
  <c r="T762" i="2"/>
  <c r="R762" i="2"/>
  <c r="P762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1" i="2"/>
  <c r="BH731" i="2"/>
  <c r="BG731" i="2"/>
  <c r="BF731" i="2"/>
  <c r="T731" i="2"/>
  <c r="R731" i="2"/>
  <c r="P731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69" i="2"/>
  <c r="BH669" i="2"/>
  <c r="BG669" i="2"/>
  <c r="BF669" i="2"/>
  <c r="T669" i="2"/>
  <c r="R669" i="2"/>
  <c r="P669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3" i="2"/>
  <c r="BH643" i="2"/>
  <c r="BG643" i="2"/>
  <c r="BF643" i="2"/>
  <c r="T643" i="2"/>
  <c r="R643" i="2"/>
  <c r="P643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41" i="2"/>
  <c r="BH541" i="2"/>
  <c r="BG541" i="2"/>
  <c r="BF541" i="2"/>
  <c r="T541" i="2"/>
  <c r="R541" i="2"/>
  <c r="P541" i="2"/>
  <c r="BI526" i="2"/>
  <c r="BH526" i="2"/>
  <c r="BG526" i="2"/>
  <c r="BF526" i="2"/>
  <c r="T526" i="2"/>
  <c r="R526" i="2"/>
  <c r="P526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06" i="2"/>
  <c r="BH506" i="2"/>
  <c r="BG506" i="2"/>
  <c r="BF506" i="2"/>
  <c r="T506" i="2"/>
  <c r="R506" i="2"/>
  <c r="P506" i="2"/>
  <c r="BI499" i="2"/>
  <c r="BH499" i="2"/>
  <c r="BG499" i="2"/>
  <c r="BF499" i="2"/>
  <c r="T499" i="2"/>
  <c r="R499" i="2"/>
  <c r="P499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6" i="2"/>
  <c r="BH436" i="2"/>
  <c r="BG436" i="2"/>
  <c r="BF436" i="2"/>
  <c r="T436" i="2"/>
  <c r="R436" i="2"/>
  <c r="P436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T360" i="2"/>
  <c r="R361" i="2"/>
  <c r="R360" i="2"/>
  <c r="P361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4" i="2"/>
  <c r="BH324" i="2"/>
  <c r="BG324" i="2"/>
  <c r="BF324" i="2"/>
  <c r="T324" i="2"/>
  <c r="R324" i="2"/>
  <c r="P324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T282" i="2"/>
  <c r="R283" i="2"/>
  <c r="R282" i="2"/>
  <c r="P283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J99" i="2"/>
  <c r="F99" i="2"/>
  <c r="F97" i="2"/>
  <c r="E95" i="2"/>
  <c r="J58" i="2"/>
  <c r="F58" i="2"/>
  <c r="F56" i="2"/>
  <c r="E54" i="2"/>
  <c r="J26" i="2"/>
  <c r="E26" i="2"/>
  <c r="J100" i="2" s="1"/>
  <c r="J25" i="2"/>
  <c r="J20" i="2"/>
  <c r="E20" i="2"/>
  <c r="F59" i="2"/>
  <c r="J19" i="2"/>
  <c r="J14" i="2"/>
  <c r="J97" i="2" s="1"/>
  <c r="E7" i="2"/>
  <c r="E91" i="2" s="1"/>
  <c r="L50" i="1"/>
  <c r="AM50" i="1"/>
  <c r="AM49" i="1"/>
  <c r="L49" i="1"/>
  <c r="AM47" i="1"/>
  <c r="L47" i="1"/>
  <c r="L45" i="1"/>
  <c r="L44" i="1"/>
  <c r="BK1182" i="2"/>
  <c r="J1057" i="2"/>
  <c r="J967" i="2"/>
  <c r="J802" i="2"/>
  <c r="J657" i="2"/>
  <c r="BK494" i="2"/>
  <c r="BK378" i="2"/>
  <c r="J294" i="2"/>
  <c r="BK260" i="2"/>
  <c r="J1182" i="2"/>
  <c r="BK1025" i="2"/>
  <c r="J964" i="2"/>
  <c r="J871" i="2"/>
  <c r="J745" i="2"/>
  <c r="BK615" i="2"/>
  <c r="BK389" i="2"/>
  <c r="BK374" i="2"/>
  <c r="J260" i="2"/>
  <c r="J139" i="2"/>
  <c r="J1032" i="2"/>
  <c r="BK951" i="2"/>
  <c r="BK727" i="2"/>
  <c r="BK648" i="2"/>
  <c r="J465" i="2"/>
  <c r="BK370" i="2"/>
  <c r="J159" i="2"/>
  <c r="BK1065" i="2"/>
  <c r="J913" i="2"/>
  <c r="BK817" i="2"/>
  <c r="J681" i="2"/>
  <c r="J457" i="2"/>
  <c r="J351" i="2"/>
  <c r="J217" i="2"/>
  <c r="J123" i="2"/>
  <c r="BK1001" i="2"/>
  <c r="BK898" i="2"/>
  <c r="J857" i="2"/>
  <c r="J787" i="2"/>
  <c r="J695" i="2"/>
  <c r="BK564" i="2"/>
  <c r="BK473" i="2"/>
  <c r="J374" i="2"/>
  <c r="J287" i="2"/>
  <c r="J199" i="2"/>
  <c r="J118" i="2"/>
  <c r="BK1016" i="2"/>
  <c r="J921" i="2"/>
  <c r="BK802" i="2"/>
  <c r="BK638" i="2"/>
  <c r="J506" i="2"/>
  <c r="BK373" i="2"/>
  <c r="BK283" i="2"/>
  <c r="J154" i="2"/>
  <c r="BK1073" i="2"/>
  <c r="J908" i="2"/>
  <c r="BK731" i="2"/>
  <c r="BK681" i="2"/>
  <c r="BK610" i="2"/>
  <c r="BK386" i="2"/>
  <c r="BK240" i="2"/>
  <c r="J1144" i="2"/>
  <c r="BK1012" i="2"/>
  <c r="BK827" i="2"/>
  <c r="J627" i="2"/>
  <c r="BK447" i="2"/>
  <c r="BK346" i="2"/>
  <c r="J257" i="2"/>
  <c r="J1187" i="2"/>
  <c r="J1113" i="2"/>
  <c r="BK909" i="2"/>
  <c r="J827" i="2"/>
  <c r="J758" i="2"/>
  <c r="BK651" i="2"/>
  <c r="BK554" i="2"/>
  <c r="J395" i="2"/>
  <c r="J291" i="2"/>
  <c r="BK159" i="2"/>
  <c r="J1130" i="2"/>
  <c r="J1020" i="2"/>
  <c r="J931" i="2"/>
  <c r="BK844" i="2"/>
  <c r="J738" i="2"/>
  <c r="BK567" i="2"/>
  <c r="J384" i="2"/>
  <c r="BK324" i="2"/>
  <c r="BK226" i="2"/>
  <c r="BK109" i="2"/>
  <c r="J1025" i="2"/>
  <c r="BK931" i="2"/>
  <c r="BK777" i="2"/>
  <c r="J631" i="2"/>
  <c r="J473" i="2"/>
  <c r="BK387" i="2"/>
  <c r="BK301" i="2"/>
  <c r="J106" i="2"/>
  <c r="J1030" i="2"/>
  <c r="BK881" i="2"/>
  <c r="J762" i="2"/>
  <c r="J612" i="2"/>
  <c r="BK377" i="2"/>
  <c r="J324" i="2"/>
  <c r="J211" i="2"/>
  <c r="BK128" i="2"/>
  <c r="J1165" i="2"/>
  <c r="J902" i="2"/>
  <c r="J814" i="2"/>
  <c r="BK745" i="2"/>
  <c r="J604" i="2"/>
  <c r="BK465" i="2"/>
  <c r="J371" i="2"/>
  <c r="J279" i="2"/>
  <c r="BK169" i="2"/>
  <c r="J131" i="2"/>
  <c r="BK1023" i="2"/>
  <c r="J916" i="2"/>
  <c r="J869" i="2"/>
  <c r="BK631" i="2"/>
  <c r="J391" i="2"/>
  <c r="BK334" i="2"/>
  <c r="BK214" i="2"/>
  <c r="J1183" i="2"/>
  <c r="J1012" i="2"/>
  <c r="BK857" i="2"/>
  <c r="J750" i="2"/>
  <c r="BK669" i="2"/>
  <c r="J526" i="2"/>
  <c r="BK366" i="2"/>
  <c r="J112" i="2"/>
  <c r="BK1041" i="2"/>
  <c r="BK975" i="2"/>
  <c r="J909" i="2"/>
  <c r="J735" i="2"/>
  <c r="BK491" i="2"/>
  <c r="J366" i="2"/>
  <c r="J266" i="2"/>
  <c r="J179" i="2"/>
  <c r="J1186" i="2"/>
  <c r="J887" i="2"/>
  <c r="BK824" i="2"/>
  <c r="J752" i="2"/>
  <c r="J638" i="2"/>
  <c r="J562" i="2"/>
  <c r="BK393" i="2"/>
  <c r="J369" i="2"/>
  <c r="J128" i="2"/>
  <c r="BK1018" i="2"/>
  <c r="BK913" i="2"/>
  <c r="J756" i="2"/>
  <c r="BK633" i="2"/>
  <c r="J381" i="2"/>
  <c r="J315" i="2"/>
  <c r="BK217" i="2"/>
  <c r="BK106" i="2"/>
  <c r="BK1013" i="2"/>
  <c r="BK902" i="2"/>
  <c r="BK706" i="2"/>
  <c r="BK619" i="2"/>
  <c r="BK450" i="2"/>
  <c r="BK329" i="2"/>
  <c r="BK220" i="2"/>
  <c r="BK1158" i="2"/>
  <c r="BK1033" i="2"/>
  <c r="BK787" i="2"/>
  <c r="J625" i="2"/>
  <c r="J389" i="2"/>
  <c r="BK337" i="2"/>
  <c r="BK271" i="2"/>
  <c r="J174" i="2"/>
  <c r="BK1185" i="2"/>
  <c r="BK921" i="2"/>
  <c r="J866" i="2"/>
  <c r="J811" i="2"/>
  <c r="BK709" i="2"/>
  <c r="J619" i="2"/>
  <c r="J450" i="2"/>
  <c r="J356" i="2"/>
  <c r="BK162" i="2"/>
  <c r="BK1165" i="2"/>
  <c r="J1005" i="2"/>
  <c r="BK906" i="2"/>
  <c r="J748" i="2"/>
  <c r="BK562" i="2"/>
  <c r="BK380" i="2"/>
  <c r="BK307" i="2"/>
  <c r="BK193" i="2"/>
  <c r="J1181" i="2"/>
  <c r="BK1008" i="2"/>
  <c r="J769" i="2"/>
  <c r="BK629" i="2"/>
  <c r="BK457" i="2"/>
  <c r="J343" i="2"/>
  <c r="BK131" i="2"/>
  <c r="BK1032" i="2"/>
  <c r="J970" i="2"/>
  <c r="BK748" i="2"/>
  <c r="J494" i="2"/>
  <c r="J367" i="2"/>
  <c r="J277" i="2"/>
  <c r="J187" i="2"/>
  <c r="BK1183" i="2"/>
  <c r="BK1020" i="2"/>
  <c r="BK869" i="2"/>
  <c r="J808" i="2"/>
  <c r="J706" i="2"/>
  <c r="J643" i="2"/>
  <c r="BK506" i="2"/>
  <c r="J379" i="2"/>
  <c r="J337" i="2"/>
  <c r="BK202" i="2"/>
  <c r="J1180" i="2"/>
  <c r="J1013" i="2"/>
  <c r="J911" i="2"/>
  <c r="BK808" i="2"/>
  <c r="J718" i="2"/>
  <c r="J517" i="2"/>
  <c r="BK376" i="2"/>
  <c r="J310" i="2"/>
  <c r="J202" i="2"/>
  <c r="BK143" i="2"/>
  <c r="BK1085" i="2"/>
  <c r="J958" i="2"/>
  <c r="BK840" i="2"/>
  <c r="BK686" i="2"/>
  <c r="J615" i="2"/>
  <c r="J447" i="2"/>
  <c r="BK310" i="2"/>
  <c r="BK149" i="2"/>
  <c r="BK1049" i="2"/>
  <c r="BK911" i="2"/>
  <c r="BK811" i="2"/>
  <c r="J623" i="2"/>
  <c r="BK396" i="2"/>
  <c r="BK343" i="2"/>
  <c r="J274" i="2"/>
  <c r="J1185" i="2"/>
  <c r="J1049" i="2"/>
  <c r="BK990" i="2"/>
  <c r="BK854" i="2"/>
  <c r="BK769" i="2"/>
  <c r="J648" i="2"/>
  <c r="J514" i="2"/>
  <c r="J377" i="2"/>
  <c r="J297" i="2"/>
  <c r="J149" i="2"/>
  <c r="J1065" i="2"/>
  <c r="BK937" i="2"/>
  <c r="BK814" i="2"/>
  <c r="J686" i="2"/>
  <c r="BK526" i="2"/>
  <c r="BK375" i="2"/>
  <c r="J246" i="2"/>
  <c r="J136" i="2"/>
  <c r="J1041" i="2"/>
  <c r="J906" i="2"/>
  <c r="BK724" i="2"/>
  <c r="BK635" i="2"/>
  <c r="BK471" i="2"/>
  <c r="BK315" i="2"/>
  <c r="BK154" i="2"/>
  <c r="J1111" i="2"/>
  <c r="J996" i="2"/>
  <c r="J798" i="2"/>
  <c r="J554" i="2"/>
  <c r="BK381" i="2"/>
  <c r="J301" i="2"/>
  <c r="J214" i="2"/>
  <c r="J1171" i="2"/>
  <c r="BK996" i="2"/>
  <c r="BK863" i="2"/>
  <c r="J777" i="2"/>
  <c r="BK698" i="2"/>
  <c r="BK612" i="2"/>
  <c r="BK397" i="2"/>
  <c r="BK165" i="2"/>
  <c r="J143" i="2"/>
  <c r="BK1113" i="2"/>
  <c r="BK986" i="2"/>
  <c r="BK894" i="2"/>
  <c r="BK798" i="2"/>
  <c r="BK689" i="2"/>
  <c r="BK499" i="2"/>
  <c r="J361" i="2"/>
  <c r="BK304" i="2"/>
  <c r="J169" i="2"/>
  <c r="J1095" i="2"/>
  <c r="BK964" i="2"/>
  <c r="BK754" i="2"/>
  <c r="J684" i="2"/>
  <c r="BK557" i="2"/>
  <c r="J382" i="2"/>
  <c r="BK277" i="2"/>
  <c r="BK118" i="2"/>
  <c r="J983" i="2"/>
  <c r="J898" i="2"/>
  <c r="BK738" i="2"/>
  <c r="BK514" i="2"/>
  <c r="J372" i="2"/>
  <c r="BK287" i="2"/>
  <c r="BK1181" i="2"/>
  <c r="BK1030" i="2"/>
  <c r="BK762" i="2"/>
  <c r="BK654" i="2"/>
  <c r="J396" i="2"/>
  <c r="J370" i="2"/>
  <c r="BK266" i="2"/>
  <c r="BK1095" i="2"/>
  <c r="J951" i="2"/>
  <c r="J863" i="2"/>
  <c r="BK715" i="2"/>
  <c r="BK395" i="2"/>
  <c r="J318" i="2"/>
  <c r="BK205" i="2"/>
  <c r="BK112" i="2"/>
  <c r="J1018" i="2"/>
  <c r="BK860" i="2"/>
  <c r="BK718" i="2"/>
  <c r="BK643" i="2"/>
  <c r="J477" i="2"/>
  <c r="BK297" i="2"/>
  <c r="J109" i="2"/>
  <c r="BK1057" i="2"/>
  <c r="J990" i="2"/>
  <c r="J783" i="2"/>
  <c r="J621" i="2"/>
  <c r="J376" i="2"/>
  <c r="BK291" i="2"/>
  <c r="J205" i="2"/>
  <c r="J165" i="2"/>
  <c r="J1177" i="2"/>
  <c r="BK961" i="2"/>
  <c r="J844" i="2"/>
  <c r="BK741" i="2"/>
  <c r="BK627" i="2"/>
  <c r="BK436" i="2"/>
  <c r="BK358" i="2"/>
  <c r="J254" i="2"/>
  <c r="BK123" i="2"/>
  <c r="BK1028" i="2"/>
  <c r="BK958" i="2"/>
  <c r="BK877" i="2"/>
  <c r="BK750" i="2"/>
  <c r="J654" i="2"/>
  <c r="J491" i="2"/>
  <c r="BK369" i="2"/>
  <c r="BK294" i="2"/>
  <c r="J162" i="2"/>
  <c r="BK1111" i="2"/>
  <c r="BK1010" i="2"/>
  <c r="J890" i="2"/>
  <c r="J715" i="2"/>
  <c r="J567" i="2"/>
  <c r="J460" i="2"/>
  <c r="BK356" i="2"/>
  <c r="BK199" i="2"/>
  <c r="BK1079" i="2"/>
  <c r="J986" i="2"/>
  <c r="J629" i="2"/>
  <c r="BK477" i="2"/>
  <c r="BK361" i="2"/>
  <c r="J226" i="2"/>
  <c r="J184" i="2"/>
  <c r="BK1180" i="2"/>
  <c r="BK944" i="2"/>
  <c r="J837" i="2"/>
  <c r="J721" i="2"/>
  <c r="BK621" i="2"/>
  <c r="J380" i="2"/>
  <c r="BK351" i="2"/>
  <c r="J251" i="2"/>
  <c r="BK1103" i="2"/>
  <c r="BK967" i="2"/>
  <c r="BK887" i="2"/>
  <c r="J754" i="2"/>
  <c r="BK604" i="2"/>
  <c r="BK382" i="2"/>
  <c r="BK313" i="2"/>
  <c r="BK187" i="2"/>
  <c r="J1158" i="2"/>
  <c r="J961" i="2"/>
  <c r="BK756" i="2"/>
  <c r="BK695" i="2"/>
  <c r="J607" i="2"/>
  <c r="BK384" i="2"/>
  <c r="BK274" i="2"/>
  <c r="J1073" i="2"/>
  <c r="J937" i="2"/>
  <c r="BK752" i="2"/>
  <c r="BK617" i="2"/>
  <c r="BK399" i="2"/>
  <c r="J334" i="2"/>
  <c r="BK254" i="2"/>
  <c r="J1188" i="2"/>
  <c r="J1028" i="2"/>
  <c r="BK916" i="2"/>
  <c r="BK850" i="2"/>
  <c r="J727" i="2"/>
  <c r="J633" i="2"/>
  <c r="BK460" i="2"/>
  <c r="BK372" i="2"/>
  <c r="J271" i="2"/>
  <c r="BK246" i="2"/>
  <c r="J1079" i="2"/>
  <c r="J944" i="2"/>
  <c r="BK837" i="2"/>
  <c r="BK721" i="2"/>
  <c r="BK541" i="2"/>
  <c r="J397" i="2"/>
  <c r="J329" i="2"/>
  <c r="BK196" i="2"/>
  <c r="BK1130" i="2"/>
  <c r="J1001" i="2"/>
  <c r="J854" i="2"/>
  <c r="J794" i="2"/>
  <c r="BK607" i="2"/>
  <c r="J436" i="2"/>
  <c r="J307" i="2"/>
  <c r="BK1090" i="2"/>
  <c r="J1016" i="2"/>
  <c r="J877" i="2"/>
  <c r="J559" i="2"/>
  <c r="BK379" i="2"/>
  <c r="J304" i="2"/>
  <c r="J196" i="2"/>
  <c r="BK1188" i="2"/>
  <c r="J1116" i="2"/>
  <c r="BK970" i="2"/>
  <c r="J840" i="2"/>
  <c r="BK735" i="2"/>
  <c r="J635" i="2"/>
  <c r="BK517" i="2"/>
  <c r="BK391" i="2"/>
  <c r="BK318" i="2"/>
  <c r="BK257" i="2"/>
  <c r="BK136" i="2"/>
  <c r="J1033" i="2"/>
  <c r="BK980" i="2"/>
  <c r="J881" i="2"/>
  <c r="BK758" i="2"/>
  <c r="BK623" i="2"/>
  <c r="J387" i="2"/>
  <c r="J346" i="2"/>
  <c r="J240" i="2"/>
  <c r="BK179" i="2"/>
  <c r="BK1144" i="2"/>
  <c r="J975" i="2"/>
  <c r="J824" i="2"/>
  <c r="J698" i="2"/>
  <c r="J564" i="2"/>
  <c r="BK371" i="2"/>
  <c r="BK190" i="2"/>
  <c r="J1085" i="2"/>
  <c r="J894" i="2"/>
  <c r="J689" i="2"/>
  <c r="J557" i="2"/>
  <c r="J386" i="2"/>
  <c r="J313" i="2"/>
  <c r="J220" i="2"/>
  <c r="BK1186" i="2"/>
  <c r="J993" i="2"/>
  <c r="J860" i="2"/>
  <c r="BK783" i="2"/>
  <c r="BK684" i="2"/>
  <c r="J610" i="2"/>
  <c r="J471" i="2"/>
  <c r="J373" i="2"/>
  <c r="BK268" i="2"/>
  <c r="BK139" i="2"/>
  <c r="J1090" i="2"/>
  <c r="BK983" i="2"/>
  <c r="BK890" i="2"/>
  <c r="BK794" i="2"/>
  <c r="BK625" i="2"/>
  <c r="J393" i="2"/>
  <c r="J358" i="2"/>
  <c r="BK251" i="2"/>
  <c r="BK184" i="2"/>
  <c r="BK1177" i="2"/>
  <c r="BK993" i="2"/>
  <c r="J741" i="2"/>
  <c r="BK657" i="2"/>
  <c r="J499" i="2"/>
  <c r="J378" i="2"/>
  <c r="J264" i="2"/>
  <c r="BK1116" i="2"/>
  <c r="J1010" i="2"/>
  <c r="J850" i="2"/>
  <c r="J731" i="2"/>
  <c r="J541" i="2"/>
  <c r="J368" i="2"/>
  <c r="J283" i="2"/>
  <c r="J190" i="2"/>
  <c r="BK1187" i="2"/>
  <c r="BK1005" i="2"/>
  <c r="BK871" i="2"/>
  <c r="BK791" i="2"/>
  <c r="J669" i="2"/>
  <c r="BK559" i="2"/>
  <c r="J399" i="2"/>
  <c r="BK368" i="2"/>
  <c r="BK264" i="2"/>
  <c r="BK1171" i="2"/>
  <c r="J1008" i="2"/>
  <c r="BK908" i="2"/>
  <c r="J791" i="2"/>
  <c r="J724" i="2"/>
  <c r="BK442" i="2"/>
  <c r="BK367" i="2"/>
  <c r="J268" i="2"/>
  <c r="BK174" i="2"/>
  <c r="J1103" i="2"/>
  <c r="J980" i="2"/>
  <c r="J817" i="2"/>
  <c r="J709" i="2"/>
  <c r="J617" i="2"/>
  <c r="J442" i="2"/>
  <c r="BK211" i="2"/>
  <c r="AS55" i="1"/>
  <c r="J1023" i="2"/>
  <c r="BK866" i="2"/>
  <c r="J651" i="2"/>
  <c r="J375" i="2"/>
  <c r="BK279" i="2"/>
  <c r="J193" i="2"/>
  <c r="P398" i="2" l="1"/>
  <c r="P111" i="2"/>
  <c r="R111" i="2"/>
  <c r="P168" i="2"/>
  <c r="BK263" i="2"/>
  <c r="J263" i="2"/>
  <c r="J68" i="2" s="1"/>
  <c r="R263" i="2"/>
  <c r="BK286" i="2"/>
  <c r="J286" i="2" s="1"/>
  <c r="J71" i="2" s="1"/>
  <c r="T286" i="2"/>
  <c r="T398" i="2"/>
  <c r="R637" i="2"/>
  <c r="T915" i="2"/>
  <c r="P1115" i="2"/>
  <c r="P1179" i="2"/>
  <c r="P1178" i="2"/>
  <c r="BK111" i="2"/>
  <c r="J111" i="2"/>
  <c r="J66" i="2" s="1"/>
  <c r="T111" i="2"/>
  <c r="R168" i="2"/>
  <c r="T263" i="2"/>
  <c r="P286" i="2"/>
  <c r="BK317" i="2"/>
  <c r="J317" i="2" s="1"/>
  <c r="J72" i="2" s="1"/>
  <c r="T317" i="2"/>
  <c r="BK398" i="2"/>
  <c r="J398" i="2" s="1"/>
  <c r="J76" i="2" s="1"/>
  <c r="BK637" i="2"/>
  <c r="J637" i="2" s="1"/>
  <c r="J77" i="2" s="1"/>
  <c r="T637" i="2"/>
  <c r="P915" i="2"/>
  <c r="BK1115" i="2"/>
  <c r="J1115" i="2" s="1"/>
  <c r="J79" i="2" s="1"/>
  <c r="T1115" i="2"/>
  <c r="R1179" i="2"/>
  <c r="R1178" i="2" s="1"/>
  <c r="BK105" i="2"/>
  <c r="J105" i="2" s="1"/>
  <c r="J65" i="2" s="1"/>
  <c r="P105" i="2"/>
  <c r="R105" i="2"/>
  <c r="T105" i="2"/>
  <c r="BK168" i="2"/>
  <c r="J168" i="2" s="1"/>
  <c r="J67" i="2" s="1"/>
  <c r="T168" i="2"/>
  <c r="P263" i="2"/>
  <c r="R286" i="2"/>
  <c r="P317" i="2"/>
  <c r="R317" i="2"/>
  <c r="BK365" i="2"/>
  <c r="J365" i="2"/>
  <c r="J75" i="2"/>
  <c r="P365" i="2"/>
  <c r="P364" i="2"/>
  <c r="R365" i="2"/>
  <c r="R364" i="2" s="1"/>
  <c r="T365" i="2"/>
  <c r="T364" i="2"/>
  <c r="R398" i="2"/>
  <c r="P637" i="2"/>
  <c r="BK915" i="2"/>
  <c r="J915" i="2" s="1"/>
  <c r="J78" i="2" s="1"/>
  <c r="R915" i="2"/>
  <c r="R1115" i="2"/>
  <c r="BK1179" i="2"/>
  <c r="J1179" i="2" s="1"/>
  <c r="J81" i="2" s="1"/>
  <c r="T1179" i="2"/>
  <c r="T1178" i="2"/>
  <c r="BK282" i="2"/>
  <c r="J282" i="2"/>
  <c r="J69" i="2" s="1"/>
  <c r="BK360" i="2"/>
  <c r="J360" i="2"/>
  <c r="J73" i="2"/>
  <c r="E50" i="2"/>
  <c r="J56" i="2"/>
  <c r="J59" i="2"/>
  <c r="F100" i="2"/>
  <c r="BE106" i="2"/>
  <c r="BE112" i="2"/>
  <c r="BE128" i="2"/>
  <c r="BE131" i="2"/>
  <c r="BE139" i="2"/>
  <c r="BE143" i="2"/>
  <c r="BE149" i="2"/>
  <c r="BE174" i="2"/>
  <c r="BE196" i="2"/>
  <c r="BE240" i="2"/>
  <c r="BE246" i="2"/>
  <c r="BE260" i="2"/>
  <c r="BE294" i="2"/>
  <c r="BE307" i="2"/>
  <c r="BE315" i="2"/>
  <c r="BE356" i="2"/>
  <c r="BE369" i="2"/>
  <c r="BE370" i="2"/>
  <c r="BE373" i="2"/>
  <c r="BE374" i="2"/>
  <c r="BE382" i="2"/>
  <c r="BE386" i="2"/>
  <c r="BE436" i="2"/>
  <c r="BE465" i="2"/>
  <c r="BE499" i="2"/>
  <c r="BE517" i="2"/>
  <c r="BE562" i="2"/>
  <c r="BE567" i="2"/>
  <c r="BE619" i="2"/>
  <c r="BE631" i="2"/>
  <c r="BE638" i="2"/>
  <c r="BE654" i="2"/>
  <c r="BE657" i="2"/>
  <c r="BE681" i="2"/>
  <c r="BE698" i="2"/>
  <c r="BE706" i="2"/>
  <c r="BE709" i="2"/>
  <c r="BE715" i="2"/>
  <c r="BE718" i="2"/>
  <c r="BE721" i="2"/>
  <c r="BE741" i="2"/>
  <c r="BE756" i="2"/>
  <c r="BE777" i="2"/>
  <c r="BE802" i="2"/>
  <c r="BE840" i="2"/>
  <c r="BE860" i="2"/>
  <c r="BE869" i="2"/>
  <c r="BE871" i="2"/>
  <c r="BE887" i="2"/>
  <c r="BE906" i="2"/>
  <c r="BE921" i="2"/>
  <c r="BE944" i="2"/>
  <c r="BE958" i="2"/>
  <c r="BE961" i="2"/>
  <c r="BE964" i="2"/>
  <c r="BE980" i="2"/>
  <c r="BE993" i="2"/>
  <c r="BE1001" i="2"/>
  <c r="BE1005" i="2"/>
  <c r="BE1016" i="2"/>
  <c r="BE1018" i="2"/>
  <c r="BE1025" i="2"/>
  <c r="BE1095" i="2"/>
  <c r="BE1111" i="2"/>
  <c r="BE136" i="2"/>
  <c r="BE162" i="2"/>
  <c r="BE165" i="2"/>
  <c r="BE169" i="2"/>
  <c r="BE184" i="2"/>
  <c r="BE202" i="2"/>
  <c r="BE214" i="2"/>
  <c r="BE251" i="2"/>
  <c r="BE257" i="2"/>
  <c r="BE266" i="2"/>
  <c r="BE279" i="2"/>
  <c r="BE283" i="2"/>
  <c r="BE291" i="2"/>
  <c r="BE304" i="2"/>
  <c r="BE318" i="2"/>
  <c r="BE334" i="2"/>
  <c r="BE346" i="2"/>
  <c r="BE358" i="2"/>
  <c r="BE361" i="2"/>
  <c r="BE367" i="2"/>
  <c r="BE368" i="2"/>
  <c r="BE372" i="2"/>
  <c r="BE376" i="2"/>
  <c r="BE379" i="2"/>
  <c r="BE380" i="2"/>
  <c r="BE391" i="2"/>
  <c r="BE393" i="2"/>
  <c r="BE395" i="2"/>
  <c r="BE396" i="2"/>
  <c r="BE397" i="2"/>
  <c r="BE399" i="2"/>
  <c r="BE491" i="2"/>
  <c r="BE494" i="2"/>
  <c r="BE514" i="2"/>
  <c r="BE541" i="2"/>
  <c r="BE559" i="2"/>
  <c r="BE604" i="2"/>
  <c r="BE607" i="2"/>
  <c r="BE612" i="2"/>
  <c r="BE621" i="2"/>
  <c r="BE625" i="2"/>
  <c r="BE633" i="2"/>
  <c r="BE689" i="2"/>
  <c r="BE735" i="2"/>
  <c r="BE745" i="2"/>
  <c r="BE752" i="2"/>
  <c r="BE758" i="2"/>
  <c r="BE787" i="2"/>
  <c r="BE798" i="2"/>
  <c r="BE808" i="2"/>
  <c r="BE811" i="2"/>
  <c r="BE814" i="2"/>
  <c r="BE827" i="2"/>
  <c r="BE844" i="2"/>
  <c r="BE863" i="2"/>
  <c r="BE866" i="2"/>
  <c r="BE881" i="2"/>
  <c r="BE894" i="2"/>
  <c r="BE909" i="2"/>
  <c r="BE911" i="2"/>
  <c r="BE916" i="2"/>
  <c r="BE937" i="2"/>
  <c r="BE967" i="2"/>
  <c r="BE983" i="2"/>
  <c r="BE986" i="2"/>
  <c r="BE996" i="2"/>
  <c r="BE1020" i="2"/>
  <c r="BE1028" i="2"/>
  <c r="BE1057" i="2"/>
  <c r="BE1113" i="2"/>
  <c r="BE1158" i="2"/>
  <c r="BE1182" i="2"/>
  <c r="BE118" i="2"/>
  <c r="BE123" i="2"/>
  <c r="BE159" i="2"/>
  <c r="BE199" i="2"/>
  <c r="BE220" i="2"/>
  <c r="BE254" i="2"/>
  <c r="BE264" i="2"/>
  <c r="BE268" i="2"/>
  <c r="BE274" i="2"/>
  <c r="BE277" i="2"/>
  <c r="BE287" i="2"/>
  <c r="BE297" i="2"/>
  <c r="BE337" i="2"/>
  <c r="BE351" i="2"/>
  <c r="BE371" i="2"/>
  <c r="BE377" i="2"/>
  <c r="BE378" i="2"/>
  <c r="BE387" i="2"/>
  <c r="BE447" i="2"/>
  <c r="BE457" i="2"/>
  <c r="BE460" i="2"/>
  <c r="BE471" i="2"/>
  <c r="BE473" i="2"/>
  <c r="BE506" i="2"/>
  <c r="BE554" i="2"/>
  <c r="BE564" i="2"/>
  <c r="BE617" i="2"/>
  <c r="BE627" i="2"/>
  <c r="BE635" i="2"/>
  <c r="BE643" i="2"/>
  <c r="BE648" i="2"/>
  <c r="BE651" i="2"/>
  <c r="BE684" i="2"/>
  <c r="BE695" i="2"/>
  <c r="BE731" i="2"/>
  <c r="BE738" i="2"/>
  <c r="BE762" i="2"/>
  <c r="BE769" i="2"/>
  <c r="BE783" i="2"/>
  <c r="BE791" i="2"/>
  <c r="BE817" i="2"/>
  <c r="BE824" i="2"/>
  <c r="BE837" i="2"/>
  <c r="BE850" i="2"/>
  <c r="BE854" i="2"/>
  <c r="BE857" i="2"/>
  <c r="BE898" i="2"/>
  <c r="BE908" i="2"/>
  <c r="BE970" i="2"/>
  <c r="BE990" i="2"/>
  <c r="BE1010" i="2"/>
  <c r="BE1030" i="2"/>
  <c r="BE1041" i="2"/>
  <c r="BE1049" i="2"/>
  <c r="BE1079" i="2"/>
  <c r="BE1116" i="2"/>
  <c r="BE1144" i="2"/>
  <c r="BE1177" i="2"/>
  <c r="BE1181" i="2"/>
  <c r="BE109" i="2"/>
  <c r="BE154" i="2"/>
  <c r="BE179" i="2"/>
  <c r="BE187" i="2"/>
  <c r="BE190" i="2"/>
  <c r="BE193" i="2"/>
  <c r="BE205" i="2"/>
  <c r="BE211" i="2"/>
  <c r="BE217" i="2"/>
  <c r="BE226" i="2"/>
  <c r="BE271" i="2"/>
  <c r="BE301" i="2"/>
  <c r="BE310" i="2"/>
  <c r="BE313" i="2"/>
  <c r="BE324" i="2"/>
  <c r="BE329" i="2"/>
  <c r="BE343" i="2"/>
  <c r="BE366" i="2"/>
  <c r="BE375" i="2"/>
  <c r="BE381" i="2"/>
  <c r="BE384" i="2"/>
  <c r="BE389" i="2"/>
  <c r="BE442" i="2"/>
  <c r="BE450" i="2"/>
  <c r="BE477" i="2"/>
  <c r="BE526" i="2"/>
  <c r="BE557" i="2"/>
  <c r="BE610" i="2"/>
  <c r="BE615" i="2"/>
  <c r="BE623" i="2"/>
  <c r="BE629" i="2"/>
  <c r="BE669" i="2"/>
  <c r="BE686" i="2"/>
  <c r="BE724" i="2"/>
  <c r="BE727" i="2"/>
  <c r="BE748" i="2"/>
  <c r="BE750" i="2"/>
  <c r="BE754" i="2"/>
  <c r="BE794" i="2"/>
  <c r="BE877" i="2"/>
  <c r="BE890" i="2"/>
  <c r="BE902" i="2"/>
  <c r="BE913" i="2"/>
  <c r="BE931" i="2"/>
  <c r="BE951" i="2"/>
  <c r="BE975" i="2"/>
  <c r="BE1008" i="2"/>
  <c r="BE1012" i="2"/>
  <c r="BE1013" i="2"/>
  <c r="BE1023" i="2"/>
  <c r="BE1032" i="2"/>
  <c r="BE1033" i="2"/>
  <c r="BE1065" i="2"/>
  <c r="BE1073" i="2"/>
  <c r="BE1085" i="2"/>
  <c r="BE1090" i="2"/>
  <c r="BE1103" i="2"/>
  <c r="BE1130" i="2"/>
  <c r="BE1165" i="2"/>
  <c r="BE1171" i="2"/>
  <c r="BE1180" i="2"/>
  <c r="BE1183" i="2"/>
  <c r="BE1185" i="2"/>
  <c r="BE1186" i="2"/>
  <c r="BE1187" i="2"/>
  <c r="BE1188" i="2"/>
  <c r="J36" i="2"/>
  <c r="AW56" i="1" s="1"/>
  <c r="AS54" i="1"/>
  <c r="F38" i="2"/>
  <c r="BC56" i="1"/>
  <c r="BC55" i="1" s="1"/>
  <c r="AY55" i="1" s="1"/>
  <c r="F39" i="2"/>
  <c r="BD56" i="1" s="1"/>
  <c r="BD55" i="1" s="1"/>
  <c r="BD54" i="1" s="1"/>
  <c r="W33" i="1" s="1"/>
  <c r="F36" i="2"/>
  <c r="BA56" i="1" s="1"/>
  <c r="BA55" i="1" s="1"/>
  <c r="AW55" i="1" s="1"/>
  <c r="F37" i="2"/>
  <c r="BB56" i="1" s="1"/>
  <c r="BB55" i="1" s="1"/>
  <c r="BB54" i="1" s="1"/>
  <c r="W31" i="1" s="1"/>
  <c r="R285" i="2" l="1"/>
  <c r="T104" i="2"/>
  <c r="T285" i="2"/>
  <c r="R104" i="2"/>
  <c r="R103" i="2"/>
  <c r="P104" i="2"/>
  <c r="P285" i="2"/>
  <c r="BK104" i="2"/>
  <c r="J104" i="2"/>
  <c r="J64" i="2"/>
  <c r="BK1178" i="2"/>
  <c r="J1178" i="2"/>
  <c r="J80" i="2" s="1"/>
  <c r="BK364" i="2"/>
  <c r="J364" i="2"/>
  <c r="J74" i="2"/>
  <c r="J35" i="2"/>
  <c r="AV56" i="1" s="1"/>
  <c r="AT56" i="1" s="1"/>
  <c r="AX54" i="1"/>
  <c r="AX55" i="1"/>
  <c r="BA54" i="1"/>
  <c r="W30" i="1"/>
  <c r="BC54" i="1"/>
  <c r="W32" i="1" s="1"/>
  <c r="F35" i="2"/>
  <c r="AZ56" i="1" s="1"/>
  <c r="AZ55" i="1" s="1"/>
  <c r="AV55" i="1" s="1"/>
  <c r="AT55" i="1" s="1"/>
  <c r="T103" i="2" l="1"/>
  <c r="BK285" i="2"/>
  <c r="J285" i="2"/>
  <c r="J70" i="2"/>
  <c r="P103" i="2"/>
  <c r="AU56" i="1"/>
  <c r="AU55" i="1" s="1"/>
  <c r="AU54" i="1" s="1"/>
  <c r="BK103" i="2"/>
  <c r="J103" i="2" s="1"/>
  <c r="J63" i="2" s="1"/>
  <c r="AZ54" i="1"/>
  <c r="AV54" i="1"/>
  <c r="AK29" i="1" s="1"/>
  <c r="AW54" i="1"/>
  <c r="AK30" i="1"/>
  <c r="AY54" i="1"/>
  <c r="J32" i="2" l="1"/>
  <c r="AG56" i="1"/>
  <c r="AG55" i="1"/>
  <c r="AG54" i="1"/>
  <c r="AN54" i="1" s="1"/>
  <c r="AK26" i="1"/>
  <c r="AK35" i="1" s="1"/>
  <c r="AT54" i="1"/>
  <c r="W29" i="1"/>
  <c r="AN55" i="1" l="1"/>
  <c r="J41" i="2"/>
  <c r="AN56" i="1"/>
</calcChain>
</file>

<file path=xl/sharedStrings.xml><?xml version="1.0" encoding="utf-8"?>
<sst xmlns="http://schemas.openxmlformats.org/spreadsheetml/2006/main" count="11113" uniqueCount="1843">
  <si>
    <t>Export Komplet</t>
  </si>
  <si>
    <t>VZ</t>
  </si>
  <si>
    <t>2.0</t>
  </si>
  <si>
    <t>ZAMOK</t>
  </si>
  <si>
    <t>False</t>
  </si>
  <si>
    <t>{6d306444-3c9c-4c36-b580-69bd7b9d150e}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</si>
  <si>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</si>
  <si>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</si>
  <si>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</si>
  <si>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</si>
  <si>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</si>
  <si>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</si>
  <si>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</si>
  <si>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</si>
  <si>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05/22/05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</si>
  <si>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</si>
  <si>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</si>
  <si>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střešní krytiny a oprava krovu ISŠŽ Plzeň, II etapa, lešení na uliční straně</t>
  </si>
  <si>
    <t>KSO:</t>
  </si>
  <si>
    <t>801 34 13</t>
  </si>
  <si>
    <t>CC-CZ:</t>
  </si>
  <si>
    <t>12631</t>
  </si>
  <si>
    <t>Místo:</t>
  </si>
  <si>
    <t>ISŠŽ Plzeň, Škroupova 13, 301 00 Plzeň, č. p. 209</t>
  </si>
  <si>
    <t>Datum:</t>
  </si>
  <si>
    <t>2. 2. 2023</t>
  </si>
  <si>
    <t>CZ-CPV:</t>
  </si>
  <si>
    <t>45000000-7</t>
  </si>
  <si>
    <t>CZ-CPA:</t>
  </si>
  <si>
    <t>41.00.28</t>
  </si>
  <si>
    <t>Zadavatel:</t>
  </si>
  <si>
    <t>IČ:</t>
  </si>
  <si>
    <t>00523925</t>
  </si>
  <si>
    <t>Integrovaná střední škola živnostenská</t>
  </si>
  <si>
    <t>DIČ:</t>
  </si>
  <si>
    <t>CZ00523925</t>
  </si>
  <si>
    <t>Uchazeč:</t>
  </si>
  <si>
    <t>Vyplň údaj</t>
  </si>
  <si>
    <t>Projektant:</t>
  </si>
  <si>
    <t>11372494</t>
  </si>
  <si>
    <t>Ing. Rudolf Jedlička</t>
  </si>
  <si>
    <t>CZ520209030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</si>
  <si>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</si>
  <si>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</si>
  <si>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</si>
  <si>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</si>
  <si>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</si>
  <si>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</si>
  <si>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</si>
  <si>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</si>
  <si>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</si>
  <si>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</si>
  <si>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</si>
  <si>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</si>
  <si>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</si>
  <si>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</si>
  <si>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</si>
  <si>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</si>
  <si>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</si>
  <si>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</si>
  <si>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</si>
  <si>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</si>
  <si>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</si>
  <si>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</si>
  <si>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</si>
  <si>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</si>
  <si>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</si>
  <si>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</si>
  <si>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</si>
  <si>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</si>
  <si>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</si>
  <si>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</si>
  <si>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</si>
  <si>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</si>
  <si>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</si>
  <si>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</si>
  <si>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</si>
  <si>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</si>
  <si>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</si>
  <si>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</si>
  <si>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</si>
  <si>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</si>
  <si>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</si>
  <si>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</si>
  <si>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</si>
  <si>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</si>
  <si>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</si>
  <si>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Budova ISŠŽ Plzeň</t>
  </si>
  <si>
    <t>STA</t>
  </si>
  <si>
    <t>1</t>
  </si>
  <si>
    <t>{cb14de3a-c9b3-4950-9cad-f606cde2044b}</t>
  </si>
  <si>
    <t>2</t>
  </si>
  <si>
    <t>/</t>
  </si>
  <si>
    <t>0101</t>
  </si>
  <si>
    <t>Výměna střešní krytiny a oprava krovu ISŠŽ Plzeň</t>
  </si>
  <si>
    <t>Soupis</t>
  </si>
  <si>
    <t>{b635f4ff-ac1c-4bcb-adbd-6def929c629a}</t>
  </si>
  <si>
    <t>KRYCÍ LIST SOUPISU PRACÍ</t>
  </si>
  <si>
    <t>Objekt:</t>
  </si>
  <si>
    <t>01 - Budova ISŠŽ Plzeň</t>
  </si>
  <si>
    <t>Soupis:</t>
  </si>
  <si>
    <t>0101 - Výměna střešní krytiny a oprava krovu ISŠŽ Plzeň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</si>
  <si>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</si>
  <si>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</si>
  <si>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</si>
  <si>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</si>
  <si>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</si>
  <si>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</si>
  <si>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</si>
  <si>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</si>
  <si>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</si>
  <si>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</si>
  <si>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</si>
  <si>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</si>
  <si>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</si>
  <si>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</si>
  <si>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</si>
  <si>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  D1 - Zemnění a ochrana proti blesku - D+M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</si>
  <si>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</si>
  <si>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</si>
  <si>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</si>
  <si>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</si>
  <si>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</si>
  <si>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</si>
  <si>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</si>
  <si>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</si>
  <si>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</si>
  <si>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</si>
  <si>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</si>
  <si>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</si>
  <si>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</si>
  <si>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</si>
  <si>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</si>
  <si>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</si>
  <si>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</si>
  <si>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</si>
  <si>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</si>
  <si>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</si>
  <si>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</si>
  <si>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</si>
  <si>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</si>
  <si>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</si>
  <si>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</si>
  <si>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</si>
  <si>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 nebo IE nebo U nebo UE nebo L do č. 12 nebo výšky do 120 mm</t>
  </si>
  <si>
    <t>t</t>
  </si>
  <si>
    <t>CS ÚRS 2023 01</t>
  </si>
  <si>
    <t>4</t>
  </si>
  <si>
    <t>16430132</t>
  </si>
  <si>
    <t>Online PSC</t>
  </si>
  <si>
    <t>https://podminky.urs.cz/item/CS_URS_2023_01/317941121</t>
  </si>
  <si>
    <t>VV</t>
  </si>
  <si>
    <t>"rozšíření výklenku uložení vazného trámu" (5+7 + 2 + 4 + 4)*(0,7*4,57/1000)</t>
  </si>
  <si>
    <t>M</t>
  </si>
  <si>
    <t>13011066</t>
  </si>
  <si>
    <t>úhelník ocelový rovnostranný jakost S235JR (11 375) 60x60x5mm</t>
  </si>
  <si>
    <t>8</t>
  </si>
  <si>
    <t>149582423</t>
  </si>
  <si>
    <t>6</t>
  </si>
  <si>
    <t>Úpravy povrchů, podlahy a osazování výplní</t>
  </si>
  <si>
    <t>612315422</t>
  </si>
  <si>
    <t>Oprava vápenné omítky vnitřních ploch štukové dvouvrstvé, tloušťky do 20 mm a tloušťky štuku do 3 mm stěn, v rozsahu opravované plochy přes 10 do 30%</t>
  </si>
  <si>
    <t>m2</t>
  </si>
  <si>
    <t>-949914735</t>
  </si>
  <si>
    <t>https://podminky.urs.cz/item/CS_URS_2023_01/612315422</t>
  </si>
  <si>
    <t>"požární stěny" ((9,8*(1,2+4,4)/2+(11,0+2*0,3)*(1,2+4,4)/2 - 2*0,8*2,0) + ((11,0+4*0,15)*(1,2+4,4)/2))</t>
  </si>
  <si>
    <t>"stáv. komíny" ((3,5+1,1+1,3+3,1+1,8+2,7+0,6 + 13*0,6)*2*3,1)</t>
  </si>
  <si>
    <t>"obvodové zdivo" ((2*2,9+18,6)*0,3+2,9*1,9 + 19,9*0,7 + (13,3+2,7)*0,8 + 6,5*0,7 + 16,5*0,7)</t>
  </si>
  <si>
    <t>Součet</t>
  </si>
  <si>
    <t>622131101</t>
  </si>
  <si>
    <t>Podkladní a spojovací vrstva vnějších omítaných ploch cementový postřik nanášený ručně celoplošně stěn</t>
  </si>
  <si>
    <t>-35992385</t>
  </si>
  <si>
    <t>https://podminky.urs.cz/item/CS_URS_2023_01/622131101</t>
  </si>
  <si>
    <t>"atiky vnitřní strana" (6,5)*(1,0-0,3)</t>
  </si>
  <si>
    <t>"atiky uliční strana" ((6,5 + 2*0,5)*(1,4) + (2*2,9*1,1))</t>
  </si>
  <si>
    <t>5</t>
  </si>
  <si>
    <t>622322111</t>
  </si>
  <si>
    <t>Omítka vápenocementová lehčená vnějších ploch nanášená ručně jednovrstvá, tloušťky do 15 mm hrubá zatřená stěn</t>
  </si>
  <si>
    <t>216227017</t>
  </si>
  <si>
    <t>https://podminky.urs.cz/item/CS_URS_2023_01/622322111</t>
  </si>
  <si>
    <t>622326453</t>
  </si>
  <si>
    <t>Oprava vápenocementové omítky s celoplošným přeštukováním vnějších ploch stupně členitosti 3, v rozsahu opravované plochy přes 20 do 30%</t>
  </si>
  <si>
    <t>-1925058528</t>
  </si>
  <si>
    <t>https://podminky.urs.cz/item/CS_URS_2023_01/622326453</t>
  </si>
  <si>
    <t>"oprava omítek říms ve dvorní části" (22,2+1,1+17,3 + 4,8+10,0+3,7)*(0,3+0,2)</t>
  </si>
  <si>
    <t>7</t>
  </si>
  <si>
    <t>622328231</t>
  </si>
  <si>
    <t>Potažení vnějších ploch sanačním štukem tloušťky do 3 mm stěn</t>
  </si>
  <si>
    <t>-2064501438</t>
  </si>
  <si>
    <t>https://podminky.urs.cz/item/CS_URS_2023_01/622328231</t>
  </si>
  <si>
    <t>622635061</t>
  </si>
  <si>
    <t>Oprava spárování cihelného zdiva cementovou maltou včetně vysekání a vyčištění spár komínového nad střechou, v rozsahu opravované plochy přes 10 do 20 %</t>
  </si>
  <si>
    <t>-2018635982</t>
  </si>
  <si>
    <t>https://podminky.urs.cz/item/CS_URS_2023_01/622635061</t>
  </si>
  <si>
    <t>"komíny" (2*4*0,45*1,2)</t>
  </si>
  <si>
    <t>9</t>
  </si>
  <si>
    <t>629995001R</t>
  </si>
  <si>
    <t>Začištění omítek (s dodáním hmot) - začištění omítek fasády pod oplechováním okapu nebo římsy</t>
  </si>
  <si>
    <t>m</t>
  </si>
  <si>
    <t>2093472007</t>
  </si>
  <si>
    <t>"začištění fas. omítek u oplechování okapu" ((19,2+13,1+2*1,5+0,15 + 2*0,15+2*2,2))</t>
  </si>
  <si>
    <t>"začištění fas. omítek u okap. svodů" ((2)*4*0,2)</t>
  </si>
  <si>
    <t>10</t>
  </si>
  <si>
    <t>629991001</t>
  </si>
  <si>
    <t>Zakrytí vnějších ploch před znečištěním včetně pozdějšího odkrytí ploch podélných rovných (např. chodníků) fólií položenou volně</t>
  </si>
  <si>
    <t>-452481494</t>
  </si>
  <si>
    <t>https://podminky.urs.cz/item/CS_URS_2023_01/629991001</t>
  </si>
  <si>
    <t>"zaatikový žlab" (6,5)*(0,9)</t>
  </si>
  <si>
    <t>"plochá střecha" (10,0)*0,9</t>
  </si>
  <si>
    <t>"římsy" (13,4+0,25+6,5)*0,6</t>
  </si>
  <si>
    <t>11</t>
  </si>
  <si>
    <t>629999030</t>
  </si>
  <si>
    <t>Příplatky k cenám úprav vnějších povrchů za zvýšenou pracnost při provádění prací menšího rozsahu omítané plochy do 10 m2</t>
  </si>
  <si>
    <t>-2090741743</t>
  </si>
  <si>
    <t>https://podminky.urs.cz/item/CS_URS_2023_01/629999030</t>
  </si>
  <si>
    <t>12</t>
  </si>
  <si>
    <t>629999042</t>
  </si>
  <si>
    <t>Příplatky k cenám úprav vnějších povrchů za ztížené pracovní podmínky práce v nadstřešní části objektu</t>
  </si>
  <si>
    <t>1041219663</t>
  </si>
  <si>
    <t>https://podminky.urs.cz/item/CS_URS_2023_01/629999042</t>
  </si>
  <si>
    <t>13</t>
  </si>
  <si>
    <t>631311114</t>
  </si>
  <si>
    <t>Mazanina z betonu prostého bez zvýšených nároků na prostředí tl. přes 50 do 80 mm tř. C 16/20</t>
  </si>
  <si>
    <t>m3</t>
  </si>
  <si>
    <t>-705216194</t>
  </si>
  <si>
    <t>https://podminky.urs.cz/item/CS_URS_2023_01/631311114</t>
  </si>
  <si>
    <t>"rozšíření výklenku uložení vazného trámu" (5+7 + 2 + 4 + 4)*(0,5*0,25*0,05)</t>
  </si>
  <si>
    <t>14</t>
  </si>
  <si>
    <t>631319191</t>
  </si>
  <si>
    <t>Příplatek k cenám mazanin za práci v nízkém (do 1,30 m) prostoru mazanina tl. přes 50 do 80 mm</t>
  </si>
  <si>
    <t>407193775</t>
  </si>
  <si>
    <t>https://podminky.urs.cz/item/CS_URS_2023_01/631319191</t>
  </si>
  <si>
    <t>631319195</t>
  </si>
  <si>
    <t>Příplatek k cenám mazanin za malou plochu do 5 m2 jednotlivě mazanina tl. přes 50 do 80 mm</t>
  </si>
  <si>
    <t>-2133238978</t>
  </si>
  <si>
    <t>https://podminky.urs.cz/item/CS_URS_2023_01/631319195</t>
  </si>
  <si>
    <t>Ostatní konstrukce a práce, bourání</t>
  </si>
  <si>
    <t>16</t>
  </si>
  <si>
    <t>941111112</t>
  </si>
  <si>
    <t>Montáž lešení řadového trubkového lehkého pracovního s podlahami s provozním zatížením tř. 3 do 200 kg/m2 šířky tř. W06 od 0,6 do 0,9 m, výšky přes 10 do 25 m</t>
  </si>
  <si>
    <t>-1921337586</t>
  </si>
  <si>
    <t>https://podminky.urs.cz/item/CS_URS_2023_01/941111112</t>
  </si>
  <si>
    <t>"uliční strana budovy školy" ((13,1+0,15)*19,85 + (6,65 + 2*0,15)*21,3 + (19,2 + 2*0,15)*21,1)</t>
  </si>
  <si>
    <t>"dvorní strana budovy školy" ((39,6+1,1)*19,7 + (4,8+3,7)*18,5)</t>
  </si>
  <si>
    <t>17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</si>
  <si>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</si>
  <si>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</si>
  <si>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-1325889181</t>
  </si>
  <si>
    <t>https://podminky.urs.cz/item/CS_URS_2023_01/941111212</t>
  </si>
  <si>
    <t>"uliční strana budovy školy" ((13,1+0,15)*19,85 + (6,65 + 2*0,15)*21,3 + (19,2 + 2*0,15)*21,1)*30</t>
  </si>
  <si>
    <t>"dvorní strana budovy školy" ((39,6+1,1)*19,7 + (4,8+3,7)*18,5)*30</t>
  </si>
  <si>
    <t>18</t>
  </si>
  <si>
    <t>941111812</t>
  </si>
  <si>
    <t>Demontáž lešení řadového trubkového lehkého pracovního s podlahami s provozním zatížením tř. 3 do 200 kg/m2 šířky tř. W06 od 0,6 do 0,9 m, výšky přes 10 do 25 m</t>
  </si>
  <si>
    <t>-1080812143</t>
  </si>
  <si>
    <t>https://podminky.urs.cz/item/CS_URS_2023_01/941111812</t>
  </si>
  <si>
    <t>19</t>
  </si>
  <si>
    <t>944511111</t>
  </si>
  <si>
    <t>Montáž ochranné sítě zavěšené na konstrukci lešení z textilie z umělých vláken</t>
  </si>
  <si>
    <t>-1238306068</t>
  </si>
  <si>
    <t>https://podminky.urs.cz/item/CS_URS_2023_01/944511111</t>
  </si>
  <si>
    <t>20</t>
  </si>
  <si>
    <t>944511211</t>
  </si>
  <si>
    <t>Montáž ochranné sítě Příplatek za první a každý další den použití sítě k ceně -1111</t>
  </si>
  <si>
    <t>143792338</t>
  </si>
  <si>
    <t>https://podminky.urs.cz/item/CS_URS_2023_01/944511211</t>
  </si>
  <si>
    <t>944511811</t>
  </si>
  <si>
    <t>Demontáž ochranné sítě zavěšené na konstrukci lešení z textilie z umělých vláken</t>
  </si>
  <si>
    <t>1654247569</t>
  </si>
  <si>
    <t>https://podminky.urs.cz/item/CS_URS_2023_01/944511811</t>
  </si>
  <si>
    <t>22</t>
  </si>
  <si>
    <t>944711111</t>
  </si>
  <si>
    <t>Montáž záchytné stříšky zřizované současně s lehkým nebo těžkým lešením, šířky do 1,5 m</t>
  </si>
  <si>
    <t>723285505</t>
  </si>
  <si>
    <t>https://podminky.urs.cz/item/CS_URS_2023_01/944711111</t>
  </si>
  <si>
    <t>(1,5+0)</t>
  </si>
  <si>
    <t>23</t>
  </si>
  <si>
    <t>944711211</t>
  </si>
  <si>
    <t>Montáž záchytné stříšky Příplatek za první a každý další den použití záchytné stříšky k ceně -1111</t>
  </si>
  <si>
    <t>-519515265</t>
  </si>
  <si>
    <t>https://podminky.urs.cz/item/CS_URS_2023_01/944711211</t>
  </si>
  <si>
    <t>(1,5+0)*30</t>
  </si>
  <si>
    <t>24</t>
  </si>
  <si>
    <t>944711811</t>
  </si>
  <si>
    <t>Demontáž záchytné stříšky zřizované současně s lehkým nebo těžkým lešením, šířky do 1,5 m</t>
  </si>
  <si>
    <t>464073973</t>
  </si>
  <si>
    <t>https://podminky.urs.cz/item/CS_URS_2023_01/944711811</t>
  </si>
  <si>
    <t>25</t>
  </si>
  <si>
    <t>945421112</t>
  </si>
  <si>
    <t>Hydraulická zvedací plošina včetně obsluhy instalovaná na automobilovém podvozku, výšky zdvihu do 34 m</t>
  </si>
  <si>
    <t>hod</t>
  </si>
  <si>
    <t>1652050629</t>
  </si>
  <si>
    <t>https://podminky.urs.cz/item/CS_URS_2023_01/945421112</t>
  </si>
  <si>
    <t>"hromosvod" 3</t>
  </si>
  <si>
    <t>26</t>
  </si>
  <si>
    <t>949101111</t>
  </si>
  <si>
    <t>Lešení pomocné pracovní pro objekty pozemních staveb pro zatížení do 150 kg/m2, o výšce lešeňové podlahy do 1,9 m</t>
  </si>
  <si>
    <t>-1763282402</t>
  </si>
  <si>
    <t>https://podminky.urs.cz/item/CS_URS_2023_01/949101111</t>
  </si>
  <si>
    <t>"nátěr krovu" (3*16,0+2*(1,9+21,1))*0,6*4</t>
  </si>
  <si>
    <t>"vnitřní omítky" (3*4,5)*0,6*4</t>
  </si>
  <si>
    <t>"komíny" ((3,5+1,1+1,3+3,1+1,8+2,7+0,6)*2*0,6)</t>
  </si>
  <si>
    <t>27</t>
  </si>
  <si>
    <t>949411113</t>
  </si>
  <si>
    <t>Montáž schodišťových a výstupových věží z trubkového lešení o půdorysné ploše do 10 m2, výšky přes 20 do 30 m</t>
  </si>
  <si>
    <t>-106491947</t>
  </si>
  <si>
    <t>https://podminky.urs.cz/item/CS_URS_2023_01/949411113</t>
  </si>
  <si>
    <t>"schod. věž" 22,0</t>
  </si>
  <si>
    <t>28</t>
  </si>
  <si>
    <t>949411213</t>
  </si>
  <si>
    <t>Montáž schodišťových a výstupových věží z trubkového lešení Příplatek za první a každý další den použití lešení k ceně -1113 nebo -1114</t>
  </si>
  <si>
    <t>-2129714942</t>
  </si>
  <si>
    <t>https://podminky.urs.cz/item/CS_URS_2023_01/949411213</t>
  </si>
  <si>
    <t>"schod. věž" 22,0*30</t>
  </si>
  <si>
    <t>29</t>
  </si>
  <si>
    <t>949411813</t>
  </si>
  <si>
    <t>Demontáž schodišťových a výstupových věží z trubkového lešení o půdorysné ploše do 10 m2, výšky přes 20 do 30 m</t>
  </si>
  <si>
    <t>1660362036</t>
  </si>
  <si>
    <t>https://podminky.urs.cz/item/CS_URS_2023_01/949411813</t>
  </si>
  <si>
    <t>30</t>
  </si>
  <si>
    <t>952902121</t>
  </si>
  <si>
    <t>Čištění budov při provádění oprav a udržovacích prací podlah drsných nebo chodníků zametením</t>
  </si>
  <si>
    <t>1713928316</t>
  </si>
  <si>
    <t>https://podminky.urs.cz/item/CS_URS_2023_01/952902121</t>
  </si>
  <si>
    <t>"podlaha půdy" (18,53*10,0 + (0,7+3,2)*9,8 + 10,4*10,9+6,5*11,0 + 0)</t>
  </si>
  <si>
    <t>"podlaha půdy" (0 + -(3,5+1,1+1,3+3,1+1,8+2,7+0,6)*0,6 - 2,1*2,95 + 0)</t>
  </si>
  <si>
    <t>"chodník" ((19,2+13,1+6,65+0,15)*2,0)</t>
  </si>
  <si>
    <t>31</t>
  </si>
  <si>
    <t>952902601</t>
  </si>
  <si>
    <t>Čištění budov při provádění oprav a udržovacích prací vysátím prachu z trámů, nosníků apod.</t>
  </si>
  <si>
    <t>-644062538</t>
  </si>
  <si>
    <t>https://podminky.urs.cz/item/CS_URS_2023_01/952902601</t>
  </si>
  <si>
    <t>"vazný trám 200/240 mm, ozn. T01" (5*(9,6-0,3) + 2*(3,0-0,3) + (10,0-2*0,3) + 2*(10,9-2*0,3) + 2*(11,0-2*0,3) + 0)*(2*0,2+2*0,24)</t>
  </si>
  <si>
    <t>"trám 200/240 mm, ozn. T02" (5*(3,5-0,3))*(2*0,2+2*0,24)</t>
  </si>
  <si>
    <t>"sloupek 180/180 mm, ozn. T03" (3*3,73 + 12*3,07 + 7*0,63 + 2*1,2 + 2*2,73 + 8*2,44 +  + 0)*(4*0,18)</t>
  </si>
  <si>
    <t>"vzpěra 180/160 mm, ozn. T04" (3*2*4,3 + 2*3,6 + 4*3,3+4*3,8 + 0)*(2*0,18+2*0,16)</t>
  </si>
  <si>
    <t>"pozednice 180/180 mm, ozn. T05" (2*(2*3,1+19,0) + 19,5 + 2*(2,9+0) + 16,5+16,8)*(4*0,18)</t>
  </si>
  <si>
    <t>"vaznice 180/180 mm, ozn. T06" (10,3+2*2*(5,6+15,9)+18,4 + 2*2,0 + 2*(4,8+0,2) + 2*(16,5+0,2) + 0)*(4*0,18)</t>
  </si>
  <si>
    <t>"kleština 2x100/180 mm, ozn. T07" (3*2*6,0 + 2*2*3,3 + 3*2*2,8 + 5*2*1,1 + 2*2*2,4 + 4*2*(2,2 + 4*2*2,3))*(2*0,1+2*0,18)</t>
  </si>
  <si>
    <t>"krokev 130/160" (17*(3,4+1,2+6,6)+2*(1,0+1,3+2,2+1,9+1,4+1,1+0,9+1,1+0,7+0,5+0,4)*1,99 + 2*3,2*1,5 + 2*2,4*1,4 + 2*5,1*1,3 + 0)*(2*0,13+2*0,16)*0,66</t>
  </si>
  <si>
    <t>"krokev 130/160 mm, ozn. T08" (0 + (3*11,6+3,2+17*6,1)*1,186 + 17*6,9*1,15)*(2*0,13+2*0,16)*0,66</t>
  </si>
  <si>
    <t>"krokev 180/200 mm, ozn. T09" (2*11*3,3+2*2*(2,8+1,7+2,4+1,5+4,7))*(2*0,18+2*0,2)*0,66</t>
  </si>
  <si>
    <t>"pásek 90/130 mm, ozn. T10" ((14+4+24+4)*1,5)*(2*0,09+2*0,13)</t>
  </si>
  <si>
    <t>32</t>
  </si>
  <si>
    <t>952902611</t>
  </si>
  <si>
    <t>Čištění budov při provádění oprav a udržovacích prací vysátím prachu z ostatních ploch</t>
  </si>
  <si>
    <t>-1806059342</t>
  </si>
  <si>
    <t>https://podminky.urs.cz/item/CS_URS_2023_01/952902611</t>
  </si>
  <si>
    <t>"rozšíření výklenku uložení vazného trámu" (5+7 + 2 + 4 + 4)*((2*0,25+0,5)*0,4 + 2*0,25*0,5)*2</t>
  </si>
  <si>
    <t>33</t>
  </si>
  <si>
    <t>962032231</t>
  </si>
  <si>
    <t>Bourání zdiva nadzákladového z cihel nebo tvárnic z cihel pálených nebo vápenopískových, na maltu vápennou nebo vápenocementovou, objemu přes 1 m3</t>
  </si>
  <si>
    <t>-1815357087</t>
  </si>
  <si>
    <t>https://podminky.urs.cz/item/CS_URS_2023_01/962032231</t>
  </si>
  <si>
    <t>"odhalení zazděných zhlaví krokví" (19,2+6,8)*0,1*0,3</t>
  </si>
  <si>
    <t>"očištění koruny zdiva" ((2*2,9+0,7+13,3 + 19,8+2,5+1,1+16,5)*0,3*0,2/2)</t>
  </si>
  <si>
    <t>34</t>
  </si>
  <si>
    <t>967031743</t>
  </si>
  <si>
    <t>Přisekání (špicování) plošné nebo rovných ostění zdiva z cihel pálených plošné, na maltu vápennou nebo vápenocementovou, tl. na maltu cementovou, tl. do 150 mm</t>
  </si>
  <si>
    <t>-632132858</t>
  </si>
  <si>
    <t>https://podminky.urs.cz/item/CS_URS_2023_01/967031743</t>
  </si>
  <si>
    <t>"rozšíření výklenku uložení vazného trámu" (5+7 + 2 + 4 + 4)*(2*0,4*0,25)</t>
  </si>
  <si>
    <t>35</t>
  </si>
  <si>
    <t>978015391</t>
  </si>
  <si>
    <t>Otlučení vápenných nebo vápenocementových omítek vnějších ploch s vyškrabáním spar a s očištěním zdiva stupně členitosti 1 a 2, v rozsahu přes 80 do 100 %</t>
  </si>
  <si>
    <t>1362490415</t>
  </si>
  <si>
    <t>https://podminky.urs.cz/item/CS_URS_2023_01/978015391</t>
  </si>
  <si>
    <t>36</t>
  </si>
  <si>
    <t>978019391</t>
  </si>
  <si>
    <t>Otlučení vápenných nebo vápenocementových omítek vnějších ploch s vyškrabáním spar a s očištěním zdiva stupně členitosti 3 až 5, v rozsahu přes 80 do 100 %</t>
  </si>
  <si>
    <t>-212109423</t>
  </si>
  <si>
    <t>https://podminky.urs.cz/item/CS_URS_2023_01/978019391</t>
  </si>
  <si>
    <t>37</t>
  </si>
  <si>
    <t>978023411</t>
  </si>
  <si>
    <t>Vyškrabání cementové malty ze spár zdiva cihelného mimo komínového</t>
  </si>
  <si>
    <t>-517350970</t>
  </si>
  <si>
    <t>https://podminky.urs.cz/item/CS_URS_2023_01/978023411</t>
  </si>
  <si>
    <t>"rozšíření výklenku uložení vazného trámu" (5+7 + 2 + 4 + 4)*((2*0,25+0,5)*0,4)</t>
  </si>
  <si>
    <t>997</t>
  </si>
  <si>
    <t>Přesun sutě</t>
  </si>
  <si>
    <t>38</t>
  </si>
  <si>
    <t>997013157</t>
  </si>
  <si>
    <t>Vnitrostaveništní doprava suti a vybouraných hmot vodorovně do 50 m svisle s omezením mechanizace pro budovy a haly výšky přes 21 do 24 m</t>
  </si>
  <si>
    <t>-1538691331</t>
  </si>
  <si>
    <t>https://podminky.urs.cz/item/CS_URS_2023_01/997013157</t>
  </si>
  <si>
    <t>39</t>
  </si>
  <si>
    <t>997013501</t>
  </si>
  <si>
    <t>Odvoz suti a vybouraných hmot na skládku nebo meziskládku se složením, na vzdálenost do 1 km</t>
  </si>
  <si>
    <t>577894667</t>
  </si>
  <si>
    <t>https://podminky.urs.cz/item/CS_URS_2023_01/997013501</t>
  </si>
  <si>
    <t>40</t>
  </si>
  <si>
    <t>997013509</t>
  </si>
  <si>
    <t>Odvoz suti a vybouraných hmot na skládku nebo meziskládku se složením, na vzdálenost Příplatek k ceně za každý další i započatý 1 km přes 1 km</t>
  </si>
  <si>
    <t>915466564</t>
  </si>
  <si>
    <t>https://podminky.urs.cz/item/CS_URS_2023_01/997013509</t>
  </si>
  <si>
    <t>29,158*14 'Přepočtené koeficientem množství</t>
  </si>
  <si>
    <t>41</t>
  </si>
  <si>
    <t>997013607</t>
  </si>
  <si>
    <t>Poplatek za uložení stavebního odpadu na skládce (skládkovné) z tašek a keramických výrobků zatříděného do Katalogu odpadů pod kódem 17 01 03</t>
  </si>
  <si>
    <t>918810617</t>
  </si>
  <si>
    <t>https://podminky.urs.cz/item/CS_URS_2023_01/997013607</t>
  </si>
  <si>
    <t>29,158*0,4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</si>
  <si>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</si>
  <si>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</si>
  <si>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</si>
  <si>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1939749403</t>
  </si>
  <si>
    <t>https://podminky.urs.cz/item/CS_URS_2023_01/997013631</t>
  </si>
  <si>
    <t>29,158*0,1 'Přepočtené koeficientem množství</t>
  </si>
  <si>
    <t>43</t>
  </si>
  <si>
    <t>997013635</t>
  </si>
  <si>
    <t>Poplatek za uložení stavebního odpadu na skládce (skládkovné) komunálního zatříděného do Katalogu odpadů pod kódem 20 03 01</t>
  </si>
  <si>
    <t>-1184158113</t>
  </si>
  <si>
    <t>https://podminky.urs.cz/item/CS_URS_2023_01/997013635</t>
  </si>
  <si>
    <t>44</t>
  </si>
  <si>
    <t>997013811</t>
  </si>
  <si>
    <t>Poplatek za uložení stavebního odpadu na skládce (skládkovné) dřevěného zatříděného do Katalogu odpadů pod kódem 17 02 01</t>
  </si>
  <si>
    <t>-1708063971</t>
  </si>
  <si>
    <t>https://podminky.urs.cz/item/CS_URS_2023_01/997013811</t>
  </si>
  <si>
    <t>29,158*0,5 'Přepočtené koeficientem množství</t>
  </si>
  <si>
    <t>998</t>
  </si>
  <si>
    <t>Přesun hmot</t>
  </si>
  <si>
    <t>45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</si>
  <si>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</si>
  <si>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</si>
  <si>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-1289739259</t>
  </si>
  <si>
    <t>https://podminky.urs.cz/item/CS_URS_2023_01/998017003</t>
  </si>
  <si>
    <t>PSV</t>
  </si>
  <si>
    <t>Práce a dodávky PSV</t>
  </si>
  <si>
    <t>712</t>
  </si>
  <si>
    <t>Povlakové krytiny</t>
  </si>
  <si>
    <t>46</t>
  </si>
  <si>
    <t>712363672</t>
  </si>
  <si>
    <t>Provedení povlakové krytiny střech plochých do 10° s mechanicky kotvenou izolací ostatní práce mechanické kotvení plechových lišt do rš 200 mm do podkladu ze dřeva</t>
  </si>
  <si>
    <t>-1024081775</t>
  </si>
  <si>
    <t>https://podminky.urs.cz/item/CS_URS_2023_01/712363672</t>
  </si>
  <si>
    <t>"zaatikový žlab" (6,5+0)*0,9*1,186</t>
  </si>
  <si>
    <t>47</t>
  </si>
  <si>
    <t>13756520</t>
  </si>
  <si>
    <t>plech ocelový hladký válcovaný za studena tl 0,6mm tabule</t>
  </si>
  <si>
    <t>729200544</t>
  </si>
  <si>
    <t>"zaatikový žlab" (6,5)*0,2*0,6*8/1000</t>
  </si>
  <si>
    <t>48</t>
  </si>
  <si>
    <t>712631101</t>
  </si>
  <si>
    <t>Provedení povlakové krytiny střech šikmých přes 30° pásy na sucho na dřevěném podkladě s lištami AIP nebo NAIP</t>
  </si>
  <si>
    <t>-1930976773</t>
  </si>
  <si>
    <t>https://podminky.urs.cz/item/CS_URS_2023_01/712631101</t>
  </si>
  <si>
    <t>"zaatikový žlab" (6,5+0)*(0,15+0,65+0,4+0,3)</t>
  </si>
  <si>
    <t>49</t>
  </si>
  <si>
    <t>62853000</t>
  </si>
  <si>
    <t>pás asfaltový samolepicí modifikovaný SBS tl 3,6mm s vložkou ze skleněné tkaniny se spalitelnou fólií nebo jemnozrnným minerálním posypem nebo textilií na horním povrchu</t>
  </si>
  <si>
    <t>-367475140</t>
  </si>
  <si>
    <t>P</t>
  </si>
  <si>
    <t>Poznámka k položce:_x000D_
posyp - barva cihlově červená</t>
  </si>
  <si>
    <t>9,75*1,2 'Přepočtené koeficientem množství</t>
  </si>
  <si>
    <t>50</t>
  </si>
  <si>
    <t>712631111</t>
  </si>
  <si>
    <t>Provedení povlakové krytiny střech šikmých přes 30° pásy na sucho na dřevěném podkladě s lištami podkladní samolepící asfaltový pás</t>
  </si>
  <si>
    <t>-1693543486</t>
  </si>
  <si>
    <t>https://podminky.urs.cz/item/CS_URS_2023_01/712631111</t>
  </si>
  <si>
    <t>51</t>
  </si>
  <si>
    <t>62852011</t>
  </si>
  <si>
    <t>pás asfaltový samolepicí modifikovaný SBS tl 3,0mm s vložkou ze skleněné rohože se spalitelnou fólií nebo jemnozrnným minerálním posypem nebo textilií na horním povrchu</t>
  </si>
  <si>
    <t>-1748734455</t>
  </si>
  <si>
    <t>52</t>
  </si>
  <si>
    <t>712699096</t>
  </si>
  <si>
    <t>Provedení povlakové krytiny střech šikmých přes 30° - ostatní práce Příplatek k cenám za plochu do 10 m2 natěradly a AIP</t>
  </si>
  <si>
    <t>-533207610</t>
  </si>
  <si>
    <t>https://podminky.urs.cz/item/CS_URS_2023_01/712699096</t>
  </si>
  <si>
    <t>53</t>
  </si>
  <si>
    <t>7129X001</t>
  </si>
  <si>
    <t>Příplatek za napojení pojistné hydroizolace odvětrávaného pláště na asfaltový pás</t>
  </si>
  <si>
    <t>-599955173</t>
  </si>
  <si>
    <t>"zaatikový žlab" (6,5)*0,2</t>
  </si>
  <si>
    <t>54</t>
  </si>
  <si>
    <t>998712103</t>
  </si>
  <si>
    <t>Přesun hmot pro povlakové krytiny stanovený z hmotnosti přesunovaného materiálu vodorovná dopravní vzdálenost do 50 m v objektech výšky přes 12 do 24 m</t>
  </si>
  <si>
    <t>-1000448537</t>
  </si>
  <si>
    <t>https://podminky.urs.cz/item/CS_URS_2023_01/998712103</t>
  </si>
  <si>
    <t>55</t>
  </si>
  <si>
    <t>998712181</t>
  </si>
  <si>
    <t>Přesun hmot pro povlakové krytiny stanovený z hmotnosti přesunovaného materiálu Příplatek k cenám za přesun prováděný bez použití mechanizace pro jakoukoliv výšku objektu</t>
  </si>
  <si>
    <t>-45991695</t>
  </si>
  <si>
    <t>https://podminky.urs.cz/item/CS_URS_2023_01/998712181</t>
  </si>
  <si>
    <t>713</t>
  </si>
  <si>
    <t>Izolace tepelné</t>
  </si>
  <si>
    <t>56</t>
  </si>
  <si>
    <t>713110813</t>
  </si>
  <si>
    <t>Odstranění tepelné izolace stropů nebo podhledů z rohoží, pásů, dílců, desek, bloků volně kladených z vláknitých materiálů suchých, tloušťka izolace přes 100 mm</t>
  </si>
  <si>
    <t>-218888627</t>
  </si>
  <si>
    <t>https://podminky.urs.cz/item/CS_URS_2023_01/713110813</t>
  </si>
  <si>
    <t>"sejmutí izolace pro další použití, přesun k uskladnění na nepoužívané části půdy"</t>
  </si>
  <si>
    <t>57</t>
  </si>
  <si>
    <t>7131109X01</t>
  </si>
  <si>
    <t>Sejmutí ochranné fólie izolace pro další použití</t>
  </si>
  <si>
    <t>-368970240</t>
  </si>
  <si>
    <t>"sejmutí fólie pro další použití, přesun k uskladnění na nepoužívané části půdy"</t>
  </si>
  <si>
    <t>58</t>
  </si>
  <si>
    <t>713111111</t>
  </si>
  <si>
    <t>Montáž tepelné izolace stropů rohožemi, pásy, dílci, deskami, bloky (izolační materiál ve specifikaci) vrchem bez překrytí lepenkou kladenými volně</t>
  </si>
  <si>
    <t>-951038400</t>
  </si>
  <si>
    <t>https://podminky.urs.cz/item/CS_URS_2023_01/713111111</t>
  </si>
  <si>
    <t>59</t>
  </si>
  <si>
    <t>713131151</t>
  </si>
  <si>
    <t>Montáž tepelné izolace stěn rohožemi, pásy, deskami, dílci, bloky (izolační materiál ve specifikaci) vložením jednovrstvě</t>
  </si>
  <si>
    <t>-1460784956</t>
  </si>
  <si>
    <t>https://podminky.urs.cz/item/CS_URS_2023_01/713131151</t>
  </si>
  <si>
    <t>"zateplené stěny půdy" (2*4,4+19,2)*1,6</t>
  </si>
  <si>
    <t>60</t>
  </si>
  <si>
    <t>63152108</t>
  </si>
  <si>
    <t>pás tepelně izolační univerzální λ=0,032-0,033 tl 200mm</t>
  </si>
  <si>
    <t>-1865588524</t>
  </si>
  <si>
    <t>"doplnění znovu použité izolace o 20%"</t>
  </si>
  <si>
    <t>"podlaha půdy" (18,53*10,0 + (0,7+3,2)*9,8 + 10,4*10,9+6,5*11,0 + 0)*0,2</t>
  </si>
  <si>
    <t>"podlaha půdy" (0 + -(3,5+1,1+1,3+3,1+1,8+2,7+0,6)*0,6 - 2,1*2,95 + 0)*0,2</t>
  </si>
  <si>
    <t>"zateplené stěny půdy" (2*4,4+19,2)*1,6*0,2</t>
  </si>
  <si>
    <t>61</t>
  </si>
  <si>
    <t>713140813</t>
  </si>
  <si>
    <t>Odstranění tepelné izolace střech plochých z rohoží, pásů, dílců, desek, bloků nadstřešních izolací volně položených z vláknitých materiálů suchých, tloušťka izolace přes 100 mm</t>
  </si>
  <si>
    <t>-218842412</t>
  </si>
  <si>
    <t>https://podminky.urs.cz/item/CS_URS_2023_01/713140813</t>
  </si>
  <si>
    <t>62</t>
  </si>
  <si>
    <t>713191133</t>
  </si>
  <si>
    <t>Montáž tepelné izolace stavebních konstrukcí - doplňky a konstrukční součásti podlah, stropů vrchem nebo střech překrytím fólií položenou volně s přelepením spojů</t>
  </si>
  <si>
    <t>310227301</t>
  </si>
  <si>
    <t>https://podminky.urs.cz/item/CS_URS_2023_01/713191133</t>
  </si>
  <si>
    <t>63</t>
  </si>
  <si>
    <t>28329318</t>
  </si>
  <si>
    <t>fólie kontaktní difuzně propustná pro doplňkovou hydroizolační vrstvu, třívrstvá mikroporézní PP 95g/m2</t>
  </si>
  <si>
    <t>644243430</t>
  </si>
  <si>
    <t>"doplnění znovu použité fólie o 20%"</t>
  </si>
  <si>
    <t>"podlaha půdy" (18,53*10,0 + (0,7+3,2)*9,8 + 10,4*10,9+6,5*11,0 + 0)*0,2*1,2</t>
  </si>
  <si>
    <t>"podlaha půdy" (0 + -(3,5+1,1+1,3+3,1+1,8+2,7+0,6)*0,6 - 2,1*2,95 + 0)*0,2*1,2</t>
  </si>
  <si>
    <t>64</t>
  </si>
  <si>
    <t>998713103</t>
  </si>
  <si>
    <t>Přesun hmot pro izolace tepelné stanovený z hmotnosti přesunovaného materiálu vodorovná dopravní vzdálenost do 50 m v objektech výšky přes 12 m do 24 m</t>
  </si>
  <si>
    <t>204700568</t>
  </si>
  <si>
    <t>https://podminky.urs.cz/item/CS_URS_2023_01/998713103</t>
  </si>
  <si>
    <t>65</t>
  </si>
  <si>
    <t>998713181</t>
  </si>
  <si>
    <t>Přesun hmot pro izolace tepelné stanovený z hmotnosti přesunovaného materiálu Příplatek k cenám za přesun prováděný bez použití mechanizace pro jakoukoliv výšku objektu</t>
  </si>
  <si>
    <t>-750716381</t>
  </si>
  <si>
    <t>https://podminky.urs.cz/item/CS_URS_2023_01/998713181</t>
  </si>
  <si>
    <t>721</t>
  </si>
  <si>
    <t>Zdravotechnika - vnitřní kanalizace</t>
  </si>
  <si>
    <t>66</t>
  </si>
  <si>
    <t>721171915</t>
  </si>
  <si>
    <t>Opravy odpadního potrubí plastového propojení dosavadního potrubí DN 110</t>
  </si>
  <si>
    <t>kus</t>
  </si>
  <si>
    <t>-1363435503</t>
  </si>
  <si>
    <t>https://podminky.urs.cz/item/CS_URS_2023_01/721171915</t>
  </si>
  <si>
    <t>"posunutí odvětrávací trouby kanalizace z prostoru pod římsou" 3</t>
  </si>
  <si>
    <t>741</t>
  </si>
  <si>
    <t>Elektroinstalace - silnoproud</t>
  </si>
  <si>
    <t>D1</t>
  </si>
  <si>
    <t>Zemnění a ochrana proti blesku - D+M</t>
  </si>
  <si>
    <t>67</t>
  </si>
  <si>
    <t>741R4101010</t>
  </si>
  <si>
    <t>Jímací vedení vodič (drát) AlMgSi, Rd8 na podpěrách</t>
  </si>
  <si>
    <t>-727406768</t>
  </si>
  <si>
    <t>68</t>
  </si>
  <si>
    <t>741R4101020</t>
  </si>
  <si>
    <t>Povrchové svodové vedení vodič (drát) AlMgSi, Rd8</t>
  </si>
  <si>
    <t>454757329</t>
  </si>
  <si>
    <t>69</t>
  </si>
  <si>
    <t>741R4101030</t>
  </si>
  <si>
    <t>Svorka zkušební Sza N</t>
  </si>
  <si>
    <t>ks</t>
  </si>
  <si>
    <t>-181179188</t>
  </si>
  <si>
    <t>70</t>
  </si>
  <si>
    <t>741R4101040</t>
  </si>
  <si>
    <t>Svorka universální SU N</t>
  </si>
  <si>
    <t>1413553097</t>
  </si>
  <si>
    <t>71</t>
  </si>
  <si>
    <t>741R4101050</t>
  </si>
  <si>
    <t>Svorka okapová SO</t>
  </si>
  <si>
    <t>1589321297</t>
  </si>
  <si>
    <t>72</t>
  </si>
  <si>
    <t>741R4101060</t>
  </si>
  <si>
    <t>Podpěra PV11</t>
  </si>
  <si>
    <t>2044681299</t>
  </si>
  <si>
    <t>73</t>
  </si>
  <si>
    <t>741R4101070</t>
  </si>
  <si>
    <t>Vzpěry + podložky</t>
  </si>
  <si>
    <t>400950457</t>
  </si>
  <si>
    <t>74</t>
  </si>
  <si>
    <t>741R4101080</t>
  </si>
  <si>
    <t>Označení svodů</t>
  </si>
  <si>
    <t>1819092767</t>
  </si>
  <si>
    <t>75</t>
  </si>
  <si>
    <t>741R4101090</t>
  </si>
  <si>
    <t>Podpěra vedení do zdiva – PV1h</t>
  </si>
  <si>
    <t>-1324801967</t>
  </si>
  <si>
    <t>76</t>
  </si>
  <si>
    <t>741R4101100</t>
  </si>
  <si>
    <t>Stojan pro jímací tyč</t>
  </si>
  <si>
    <t>-1134422328</t>
  </si>
  <si>
    <t>77</t>
  </si>
  <si>
    <t>741R4101110</t>
  </si>
  <si>
    <t>Svorka pro jímací tyč</t>
  </si>
  <si>
    <t>181749079</t>
  </si>
  <si>
    <t>78</t>
  </si>
  <si>
    <t>741R4101120</t>
  </si>
  <si>
    <t>Jímací tyč AlMgSi</t>
  </si>
  <si>
    <t>1512688285</t>
  </si>
  <si>
    <t>79</t>
  </si>
  <si>
    <t>741R4101130</t>
  </si>
  <si>
    <t>Prostup zemnícího vedení včetně utěsnění</t>
  </si>
  <si>
    <t>-754038103</t>
  </si>
  <si>
    <t>80</t>
  </si>
  <si>
    <t>741R4101140</t>
  </si>
  <si>
    <t>Dilatační propojka páse/pásek</t>
  </si>
  <si>
    <t>2011395121</t>
  </si>
  <si>
    <t>81</t>
  </si>
  <si>
    <t>741R4101150</t>
  </si>
  <si>
    <t>Vodič FeZn 10 mm</t>
  </si>
  <si>
    <t>962638461</t>
  </si>
  <si>
    <t>82</t>
  </si>
  <si>
    <t>741R4101160</t>
  </si>
  <si>
    <t>SuperFlex, mechanická ochrana pro izolaci spoje</t>
  </si>
  <si>
    <t>803568438</t>
  </si>
  <si>
    <t>83</t>
  </si>
  <si>
    <t>741R4101170</t>
  </si>
  <si>
    <t>zálivka gumoasfalt/barvy - Petrolátová PVC páska ANTICOR š 50 mm</t>
  </si>
  <si>
    <t>1262200038</t>
  </si>
  <si>
    <t>Poznámka k položce:_x000D_
protikorozní ochrana pro izolací spoje (10 m páska)</t>
  </si>
  <si>
    <t>84</t>
  </si>
  <si>
    <t>741R4101180</t>
  </si>
  <si>
    <t>Ostatní pomocný, konstrukční a spojovací materiál</t>
  </si>
  <si>
    <t>-552603182</t>
  </si>
  <si>
    <t>Poznámka k položce:_x000D_
komplet</t>
  </si>
  <si>
    <t>85</t>
  </si>
  <si>
    <t>741R4101190</t>
  </si>
  <si>
    <t>Propojování vodičů v zemi</t>
  </si>
  <si>
    <t>-1826631414</t>
  </si>
  <si>
    <t>86</t>
  </si>
  <si>
    <t>741R4101200</t>
  </si>
  <si>
    <t>Instalace zemnících tyčí</t>
  </si>
  <si>
    <t>-984630822</t>
  </si>
  <si>
    <t>Poznámka k položce:_x000D_
komplet dle svodů (počítáno s případným svodem č.3)</t>
  </si>
  <si>
    <t>87</t>
  </si>
  <si>
    <t>741R4101210</t>
  </si>
  <si>
    <t>Opětovné propojení kovových částí s jímacím a svodovým vedením</t>
  </si>
  <si>
    <t>1770045054</t>
  </si>
  <si>
    <t>Poznámka k položce:_x000D_
komplet (antény, klimatizace, plyn apod)</t>
  </si>
  <si>
    <t>88</t>
  </si>
  <si>
    <t>741R4101220</t>
  </si>
  <si>
    <t>Opětovné propojení jímacího vedení s oplechováním</t>
  </si>
  <si>
    <t>-688541585</t>
  </si>
  <si>
    <t>89</t>
  </si>
  <si>
    <t>741R4101230</t>
  </si>
  <si>
    <t>Ostatní nespecifikovaný materiál</t>
  </si>
  <si>
    <t>2051468813</t>
  </si>
  <si>
    <t>90</t>
  </si>
  <si>
    <t>741R4195110</t>
  </si>
  <si>
    <t>Demontáž stávajícího hromosvodu</t>
  </si>
  <si>
    <t>-907192921</t>
  </si>
  <si>
    <t>91</t>
  </si>
  <si>
    <t>741R4195130</t>
  </si>
  <si>
    <t>Výkopové práce</t>
  </si>
  <si>
    <t>-688358745</t>
  </si>
  <si>
    <t>92</t>
  </si>
  <si>
    <t>741R4195150</t>
  </si>
  <si>
    <t>Opravy stávajícího zemnění</t>
  </si>
  <si>
    <t>-1467928642</t>
  </si>
  <si>
    <t>762</t>
  </si>
  <si>
    <t>Konstrukce tesařské</t>
  </si>
  <si>
    <t>93</t>
  </si>
  <si>
    <t>762083121</t>
  </si>
  <si>
    <t>Impregnace řeziva máčením proti dřevokaznému hmyzu, houbám a plísním, třída ohrožení 1 a 2 (dřevo v interiéru)</t>
  </si>
  <si>
    <t>2013872187</t>
  </si>
  <si>
    <t>https://podminky.urs.cz/item/CS_URS_2023_01/762083121</t>
  </si>
  <si>
    <t>"nahrazení 1/3 krokví"</t>
  </si>
  <si>
    <t>"krokev 130/160 mm" (17*(3,4+1,2+6,6)+2*(1,0+1,3+2,2+1,9+1,4+1,1+0,9+1,1+0,7+0,5+0,4)*1,99 + 2*3,2*1,5 + 2*2,4*1,4 + 2*5,1*1,3 + 0)*0,34*0,13*0,16*1,1</t>
  </si>
  <si>
    <t>"krokev 130/160 mm, ozn. T08" (0 + (3*11,6+3,2+17*6,1)*1,186 + 17*6,9*1,15)*0,34*0,13*0,16*1,1</t>
  </si>
  <si>
    <t>"příložka vazného trámu 60/240 mm" ((0+7 + 1 + 0)*2*2,0 + 4*2*3,5)*0,06*0,24*1,1</t>
  </si>
  <si>
    <t>"příložka vazného trámu 100/240 mm" (5+0 + 1 + 0 + 4)*2*2,0*0,1*0,24*1,1</t>
  </si>
  <si>
    <t>"krokev 180/200 mm, ozn. T09" (2*11*3,3+2*2*(2,8+1,7+2,4+1,5+4,7))*0,34*0,18*0,24*1,1</t>
  </si>
  <si>
    <t>"keramická krytina" (0 + (2,6)*(18,7+16,0)/2 + 5,1*(16,0+19,6)/2 + 2*((2,7)*(10,9+5,9)/2-8,3*(2,2)/2) + 0)*0,025*1,1</t>
  </si>
  <si>
    <t>"keramická krytina" (0 + (2,3*2,7+2,9*(2,7+4,2)/2+5,2*(4,2+2,5)/2+10,4*5,2+6,8*4,4)*1,186 + (17,4*5,9+0,4*1,0)*1,151)*0,025*1,1</t>
  </si>
  <si>
    <t>"zaatikový žlab" (6,5+0)*0,9*1,186*0,025*1,1</t>
  </si>
  <si>
    <t>"ukončení zaatikového žlabu" (1*0,6+2*0,8)*0,4*1,186*0,025*1,1</t>
  </si>
  <si>
    <t>"nástřešní žlab" ((19,9+3,2+3,3 + 13,4+2,5)*0,8 + 20,0*0,9 + 17,2*1,0)*0,025*1,1</t>
  </si>
  <si>
    <t>"odvětrání pod nástř. žlabem" ((19,9+3,2+3,3 + 13,4+2,5)*0,8 + 20,0*0,9 + 17,2*1,0)*0,025*1,1</t>
  </si>
  <si>
    <t>"okap pod nástř. žlabem" ((19,9+3,2+3,3 + 13,4+2,5)*0,55 + 20,0*0,6 + 17,2*0,6)*0,025*1,1</t>
  </si>
  <si>
    <t>"stříška" ((9,1*4,5-1,1*0,5)*1,01)*0,025*1,1</t>
  </si>
  <si>
    <t>"plochá střecha" (6,2*16,5*1,032)*0,025*1,1</t>
  </si>
  <si>
    <t>"oplechování mansardy" ((2*6,2+2*16,5)*0,6)*0,025*1,1</t>
  </si>
  <si>
    <t>"konstrukce zaatikového žlabu" ((19+21+2*3+4+14+20)*(0,7+0,3)*0,1)*0,025*1,1</t>
  </si>
  <si>
    <t>"latě 40x60"</t>
  </si>
  <si>
    <t>"keramická krytina" (0 + (2,6)*(18,7+16,0)/2 + 5,1*(16,0+19,6)/2 + 2*((2,7)*(10,9+5,9)/2-8,3*(2,2)/2) + 0)/0,35*0,04*0,06*1,1</t>
  </si>
  <si>
    <t>"keramická krytina" (0 + (2,3*2,7+2,9*(2,7+4,2)/2+5,2*(4,2+2,5)/2+10,4*5,2+6,8*4,4)*1,186 + (17,4*5,9+0,4*1,0)*1,151)/0,35*0,04*0,06*1,1</t>
  </si>
  <si>
    <t>"stříška" ((9,1*4,5-1,1*0,5)*1,01)/0,35*0,04*0,06*1,1</t>
  </si>
  <si>
    <t>"plochá střecha" (6,2*16,5*1,032)/0,35*0,04*0,06*1,1</t>
  </si>
  <si>
    <t>"kontralatě 40x60"</t>
  </si>
  <si>
    <t>"keramická krytina" (0 + (2,6)*(18,7+16,0)/2 + 5,1*(16,0+19,6)/2 + 2*((2,7)*(10,9+5,9)/2-8,3*(2,2)/2) + 0)/0,95*0,04*0,06*1,1</t>
  </si>
  <si>
    <t>"keramická krytina" (0 + (2,3*2,7+2,9*(2,7+4,2)/2+5,2*(4,2+2,5)/2+10,4*5,2+6,8*4,4)*1,186 + (17,4*5,9+0,4*1,0)*1,151)/0,95*0,04*0,06*1,1</t>
  </si>
  <si>
    <t>"stříška" ((9,1*4,5-1,1*0,5)*1,01)/0,95*0,04*0,06*1,1</t>
  </si>
  <si>
    <t>"plochá střecha" (6,2*16,5*1,032)/0,95*0,04*0,06*1,1</t>
  </si>
  <si>
    <t>"nástřešní žlab" ((19,9+3,2+3,3 + 13,4+2,5)*0,8 + 20,0*0,9 + 17,2*1,0)*0,8/0,95*0,04*0,06*1,1</t>
  </si>
  <si>
    <t>"dřevěný klín 50 x 50 mm"</t>
  </si>
  <si>
    <t>"zaatikový žlab" (6,5+0)*0,05*0,05/2*1,1</t>
  </si>
  <si>
    <t>"spádové klíny" (19+21+2*3+4+14+20)*1,0*0,12*0,08/2*1,1</t>
  </si>
  <si>
    <t>"půdní lávka" ((22,3 + 17,0)*0,6 + 0)*0,04*1,1</t>
  </si>
  <si>
    <t>94</t>
  </si>
  <si>
    <t>762331812</t>
  </si>
  <si>
    <t>Demontáž vázaných konstrukcí krovů sklonu do 60° z hranolů, hranolků, fošen, průřezové plochy přes 120 do 224 cm2</t>
  </si>
  <si>
    <t>-430752782</t>
  </si>
  <si>
    <t>https://podminky.urs.cz/item/CS_URS_2023_01/762331812</t>
  </si>
  <si>
    <t>"krokev 130/160 mm, ozn. T08" (17*(3,4+1,2+6,6)+2*(1,0+1,3+2,2+1,9+1,4+1,1+0,9+1,1+0,7+0,5+0,4)*1,99 + 2*3,2*1,5 + 2*2,4*1,4 + 2*5,1*1,3 + 0)*0,34</t>
  </si>
  <si>
    <t>"krokev 130/160 mm, ozn. T08" (0 + (3*11,6+3,2+17*6,1)*1,186 + 17*6,9*1,15)*0,34</t>
  </si>
  <si>
    <t>95</t>
  </si>
  <si>
    <t>762331814</t>
  </si>
  <si>
    <t>Demontáž vázaných konstrukcí krovů sklonu do 60° z hranolů, hranolků, fošen, průřezové plochy přes 288 do 450 cm2</t>
  </si>
  <si>
    <t>486144172</t>
  </si>
  <si>
    <t>https://podminky.urs.cz/item/CS_URS_2023_01/762331814</t>
  </si>
  <si>
    <t>"krokev 180/200 mm, ozn. T09" (2*11*3,3+2*2*(2,8+1,7+2,4+1,5+4,7))*0,34</t>
  </si>
  <si>
    <t>96</t>
  </si>
  <si>
    <t>762331951</t>
  </si>
  <si>
    <t>Vyřezání části střešní vazby vázané konstrukce krovů průřezové plochy řeziva přes 450 cm2, délky vyřezané části krovového prvku do 3 m</t>
  </si>
  <si>
    <t>-1479622439</t>
  </si>
  <si>
    <t>https://podminky.urs.cz/item/CS_URS_2023_01/762331951</t>
  </si>
  <si>
    <t>"odříznutí zhlaví poškozeného vazného trámu plné vazby" (5+7 + 2 + 4 + 4)*(0,3+0,2)</t>
  </si>
  <si>
    <t>97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</si>
  <si>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</si>
  <si>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</si>
  <si>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-42227243</t>
  </si>
  <si>
    <t>https://podminky.urs.cz/item/CS_URS_2023_01/762332132</t>
  </si>
  <si>
    <t>"příložka vazného trámu 60/240 mm" ((0+7 + 1 + 0)*2*2,0 + 4*2*3,5)</t>
  </si>
  <si>
    <t>98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</si>
  <si>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</si>
  <si>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</si>
  <si>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691563224</t>
  </si>
  <si>
    <t>https://podminky.urs.cz/item/CS_URS_2023_01/762332133</t>
  </si>
  <si>
    <t>"příložka vazného trámu 100/240 mm" (5+0 + 1 + 0 + 4)*2*2,0</t>
  </si>
  <si>
    <t>99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</si>
  <si>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</si>
  <si>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</si>
  <si>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973474518</t>
  </si>
  <si>
    <t>https://podminky.urs.cz/item/CS_URS_2023_01/762332134</t>
  </si>
  <si>
    <t>100</t>
  </si>
  <si>
    <t>60512130</t>
  </si>
  <si>
    <t>hranol stavební řezivo průřezu do 224cm2 do dl 6m</t>
  </si>
  <si>
    <t>-846331281</t>
  </si>
  <si>
    <t>101</t>
  </si>
  <si>
    <t>60512135</t>
  </si>
  <si>
    <t>hranol stavební řezivo průřezu do 288cm2 do dl 6m</t>
  </si>
  <si>
    <t>-1047805423</t>
  </si>
  <si>
    <t>102</t>
  </si>
  <si>
    <t>60512140</t>
  </si>
  <si>
    <t>hranol stavební řezivo průřezu do 450cm2 do dl 6m</t>
  </si>
  <si>
    <t>-1265709824</t>
  </si>
  <si>
    <t>103</t>
  </si>
  <si>
    <t>762341210</t>
  </si>
  <si>
    <t>Montáž bednění střech rovných a šikmých sklonu do 60° s vyřezáním otvorů z prken hrubých na sraz tl. do 32 mm</t>
  </si>
  <si>
    <t>601547006</t>
  </si>
  <si>
    <t>https://podminky.urs.cz/item/CS_URS_2023_01/762341210</t>
  </si>
  <si>
    <t>"bednění tl 25 mm z prken š. 140 mm a 5 mm větrací mezerou"</t>
  </si>
  <si>
    <t>"keramická krytina" (0 + (2,6)*(18,7+16,0)/2 + 5,1*(16,0+19,6)/2 + 2*((2,7)*(10,9+5,9)/2-8,3*(2,2)/2) + 0)</t>
  </si>
  <si>
    <t>"keramická krytina" (0 + (2,3*2,7+2,9*(2,7+4,2)/2+5,2*(4,2+2,5)/2+10,4*5,2+6,8*4,4)*1,186 + (17,4*5,9+0,4*1,0)*1,151)</t>
  </si>
  <si>
    <t>"ukončení zaatikového žlabu" (1*0,6+2*0,8)*0,4*1,186</t>
  </si>
  <si>
    <t>"nástřešní žlab" ((19,9+3,2+3,3 + 13,4+2,5)*0,8 + 20,0*0,9 + 17,2*1,0)</t>
  </si>
  <si>
    <t>"odvětrání pod nástř. žlabem" ((19,9+3,2+3,3 + 13,4+2,5)*0,8 + 20,0*0,9 + 17,2*1,0)</t>
  </si>
  <si>
    <t>"okap pod nástř. žlabem" ((19,9+3,2+3,3 + 13,4+2,5)*0,55 + 20,0*0,6 + 17,2*0,6)</t>
  </si>
  <si>
    <t>"stříška" ((9,1*4,5-1,1*0,5)*1,01)</t>
  </si>
  <si>
    <t>"plochá střecha" (6,2*16,5*1,032)</t>
  </si>
  <si>
    <t>"oplechování mansardy" ((2*6,2+2*16,5)*0,6)</t>
  </si>
  <si>
    <t>104</t>
  </si>
  <si>
    <t>762341380</t>
  </si>
  <si>
    <t>Montáž bednění střech obloukových sklonu do 60° s vyřezáním otvorů, nároží, úžlabí, nadstřešních konstrukcí z desek cementotřískových nebo cementových na sraz</t>
  </si>
  <si>
    <t>553688066</t>
  </si>
  <si>
    <t>https://podminky.urs.cz/item/CS_URS_2023_01/762341380</t>
  </si>
  <si>
    <t>"požární stěny" (2*5,4*1,186 + 2*6,8*1,151)*(0,3*2+0,3)</t>
  </si>
  <si>
    <t>105</t>
  </si>
  <si>
    <t>762341410</t>
  </si>
  <si>
    <t>Montáž bednění střech střešních žlabů s vytvořením spádu dna z prken hrubých tl. do 32 mm</t>
  </si>
  <si>
    <t>-814850840</t>
  </si>
  <si>
    <t>https://podminky.urs.cz/item/CS_URS_2023_01/762341410</t>
  </si>
  <si>
    <t>"konstrukce zaatikového žlabu" ((19+21+2*3+4+14+20)*(0,7+0,3)*0,1)</t>
  </si>
  <si>
    <t>106</t>
  </si>
  <si>
    <t>762341811</t>
  </si>
  <si>
    <t>Demontáž bednění a laťování bednění střech rovných, obloukových, sklonu do 60° se všemi nadstřešními konstrukcemi z prken hrubých, hoblovaných tl. do 32 mm</t>
  </si>
  <si>
    <t>-1976233718</t>
  </si>
  <si>
    <t>https://podminky.urs.cz/item/CS_URS_2023_01/762341811</t>
  </si>
  <si>
    <t>"pův. krytina hlavní budovy" (6,2*16,5*1,032 + (2*6,2+2*16,5)*0,6 + 0)</t>
  </si>
  <si>
    <t>"pův. krytina hlavní budovy" (0 + (2,7+1,1)*(20,4+16,0)/2 + 6,2*(16,0+19,9)/2 + 2*((2,8+1,0)*(12,3+5,9)/2-10,1*(2,2+1,1)/2) + 0)</t>
  </si>
  <si>
    <t>"pův. krytina hlavní budovy" (0 + (3,1*2,7+2,9*(2,7+4,2)/2+6,2*(4,2+2,4)/2+10,4*6,0+6,7*5,2)*1,186 + (17,4*7,1+0,4*1,0)*1,151)</t>
  </si>
  <si>
    <t>"pův. krytina stříšky" ((9,1*4,5-1,1*0,5)*1,01)</t>
  </si>
  <si>
    <t>107</t>
  </si>
  <si>
    <t>762342314</t>
  </si>
  <si>
    <t>Montáž laťování střech složitých sklonu do 60° při osové vzdálenosti latí přes 150 do 360 mm</t>
  </si>
  <si>
    <t>1316754194</t>
  </si>
  <si>
    <t>https://podminky.urs.cz/item/CS_URS_2023_01/762342314</t>
  </si>
  <si>
    <t>108</t>
  </si>
  <si>
    <t>762342441</t>
  </si>
  <si>
    <t>Montáž laťování montáž lišt trojúhelníkových</t>
  </si>
  <si>
    <t>401521913</t>
  </si>
  <si>
    <t>https://podminky.urs.cz/item/CS_URS_2023_01/762342441</t>
  </si>
  <si>
    <t>"zaatikový žlab" (6,5+0)</t>
  </si>
  <si>
    <t>109</t>
  </si>
  <si>
    <t>762342511</t>
  </si>
  <si>
    <t>Montáž laťování montáž kontralatí na podklad bez tepelné izolace</t>
  </si>
  <si>
    <t>1841642694</t>
  </si>
  <si>
    <t>https://podminky.urs.cz/item/CS_URS_2023_01/762342511</t>
  </si>
  <si>
    <t>"keramická krytina" (0 + (2,6)*(18,7+16,0)/2 + 5,1*(16,0+19,6)/2 + 2*((2,7)*(10,9+5,9)/2-8,3*(2,2)/2) + 0)/0,95</t>
  </si>
  <si>
    <t>"keramická krytina" (0 + (2,3*2,7+2,9*(2,7+4,2)/2+5,2*(4,2+2,5)/2+10,4*5,2+6,8*4,4)*1,186 + (17,4*5,9+0,4*1,0)*1,151)/0,95</t>
  </si>
  <si>
    <t>"stříška" ((9,1*4,5-1,1*0,5)*1,01)/0,95</t>
  </si>
  <si>
    <t>"plochá střecha" (6,2*16,5*1,032)/0,95</t>
  </si>
  <si>
    <t>"nástřešní žlab" ((19,9+3,2+3,3 + 13,4+2,5)*0,8 + 20,0*0,9 + 17,2*1,0)*0,8/0,95</t>
  </si>
  <si>
    <t>110</t>
  </si>
  <si>
    <t>60511081</t>
  </si>
  <si>
    <t>řezivo jehličnaté středové smrk tl 18-32mm dl 4-5m</t>
  </si>
  <si>
    <t>-1615064019</t>
  </si>
  <si>
    <t>111</t>
  </si>
  <si>
    <t>60514106</t>
  </si>
  <si>
    <t>řezivo jehličnaté lať pevnostní třída S10-13 průřez 40x60mm</t>
  </si>
  <si>
    <t>-68221868</t>
  </si>
  <si>
    <t>112</t>
  </si>
  <si>
    <t>60514101</t>
  </si>
  <si>
    <t>řezivo jehličnaté lať 10-25cm2</t>
  </si>
  <si>
    <t>1358337789</t>
  </si>
  <si>
    <t>113</t>
  </si>
  <si>
    <t>59590737</t>
  </si>
  <si>
    <t>deska cementotřísková bez povrchové úpravy tl 12mm</t>
  </si>
  <si>
    <t>1808645870</t>
  </si>
  <si>
    <t>"požární stěny" (2*5,4*1,186 + 2*6,8*1,151)*(0,3*2+0,3)*1,1</t>
  </si>
  <si>
    <t>114</t>
  </si>
  <si>
    <t>762361114</t>
  </si>
  <si>
    <t>Montáž spádových klínů pro rovné střechy s připojením na nosnou konstrukci z řeziva průřezové plochy do 120 cm2</t>
  </si>
  <si>
    <t>-2113159417</t>
  </si>
  <si>
    <t>https://podminky.urs.cz/item/CS_URS_2023_01/762361114</t>
  </si>
  <si>
    <t>"spádové klíny" (19+21+2*3+4+14+20)*1,0</t>
  </si>
  <si>
    <t>115</t>
  </si>
  <si>
    <t>60512125</t>
  </si>
  <si>
    <t>hranol stavební řezivo průřezu do 120cm2 do dl 6m</t>
  </si>
  <si>
    <t>-2114450756</t>
  </si>
  <si>
    <t>116</t>
  </si>
  <si>
    <t>762381012</t>
  </si>
  <si>
    <t>Heverování a podepření tesařských konstrukcí krovů plná vazba, rozpětí přes 9 do 12,5 m</t>
  </si>
  <si>
    <t>805590072</t>
  </si>
  <si>
    <t>https://podminky.urs.cz/item/CS_URS_2023_01/762381012</t>
  </si>
  <si>
    <t>"podepření plné vazby krovu během výměny vadného zhlaví vazného trámu" (5+7 + 2 + 4 + 4)</t>
  </si>
  <si>
    <t>117</t>
  </si>
  <si>
    <t>762395000</t>
  </si>
  <si>
    <t>Spojovací prostředky krovů, bednění a laťování, nadstřešních konstrukcí svory, prkna, hřebíky, pásová ocel, vruty</t>
  </si>
  <si>
    <t>-1224492532</t>
  </si>
  <si>
    <t>https://podminky.urs.cz/item/CS_URS_2023_01/762395000</t>
  </si>
  <si>
    <t>"požární stěny" (2*5,4*1,186 + 2*6,8*1,151)*(0,3*2+0,3)*1,1*0,012</t>
  </si>
  <si>
    <t>118</t>
  </si>
  <si>
    <t>762521812</t>
  </si>
  <si>
    <t>Demontáž podlah bez polštářů z prken nebo fošen tl. přes 32 mm</t>
  </si>
  <si>
    <t>825832197</t>
  </si>
  <si>
    <t>https://podminky.urs.cz/item/CS_URS_2023_01/762521812</t>
  </si>
  <si>
    <t>"půdní lávka" ((22,3 + 17,0)*0,6 + 0)</t>
  </si>
  <si>
    <t>119</t>
  </si>
  <si>
    <t>762523108</t>
  </si>
  <si>
    <t>Položení podlah hoblovaných na sraz z fošen</t>
  </si>
  <si>
    <t>-2035108244</t>
  </si>
  <si>
    <t>https://podminky.urs.cz/item/CS_URS_2023_01/762523108</t>
  </si>
  <si>
    <t>120</t>
  </si>
  <si>
    <t>60511054</t>
  </si>
  <si>
    <t>řezivo jehličnaté boční omítané š do 200mm tl do 100mm dl 6m</t>
  </si>
  <si>
    <t>-721903467</t>
  </si>
  <si>
    <t>121</t>
  </si>
  <si>
    <t>762595001</t>
  </si>
  <si>
    <t>Spojovací prostředky podlah a podkladových konstrukcí hřebíky, vruty</t>
  </si>
  <si>
    <t>1570357273</t>
  </si>
  <si>
    <t>https://podminky.urs.cz/item/CS_URS_2023_01/762595001</t>
  </si>
  <si>
    <t>122</t>
  </si>
  <si>
    <t>762X001</t>
  </si>
  <si>
    <t>Osazení a spojení prvků krovu při výměně zhlaví vazného trámu (svorníky příložek, tesařský spoj sloupku a vzpěry s trámem) při zachování tuhosti plné vazby krovu</t>
  </si>
  <si>
    <t>-297778895</t>
  </si>
  <si>
    <t>"osazení sanovaného zhlaví vazných trámů" (5+7 + 2 + 4 + 4)</t>
  </si>
  <si>
    <t>123</t>
  </si>
  <si>
    <t>31197006</t>
  </si>
  <si>
    <t>tyč závitová Pz 4.6 M16</t>
  </si>
  <si>
    <t>-1244293190</t>
  </si>
  <si>
    <t>"příložky vazného trámu" ((5+0 + 1 + 0 + 4)*2*0,45 + (0+7 + 1 + 0)*2*0,4 + 4*6*0,4)</t>
  </si>
  <si>
    <t>124</t>
  </si>
  <si>
    <t>31197008</t>
  </si>
  <si>
    <t>tyč závitová Pz 4.6 M20</t>
  </si>
  <si>
    <t>756051288</t>
  </si>
  <si>
    <t>"příložky vazného trámu" ((5+0 + 1 + 0 + 4)*2*0,45 + (0+7 + 1 + 0)*2*0,4 + 4*2*0,4)</t>
  </si>
  <si>
    <t>125</t>
  </si>
  <si>
    <t>31111008</t>
  </si>
  <si>
    <t>matice přesná šestihranná Pz DIN 934-8 M16</t>
  </si>
  <si>
    <t>100 kus</t>
  </si>
  <si>
    <t>-1185217387</t>
  </si>
  <si>
    <t>"příložky vazného trámu" ((5+0 + 1 + 0 + 4)*2 + (0+7 + 1 + 0)*2 + 4*6)*2/100</t>
  </si>
  <si>
    <t>126</t>
  </si>
  <si>
    <t>31111009</t>
  </si>
  <si>
    <t>matice přesná šestihranná Pz DIN 934-8 M20</t>
  </si>
  <si>
    <t>-719442910</t>
  </si>
  <si>
    <t>"příložky vazného trámu" ((5+0 + 1 + 0 + 4)*2 + (0+7 + 1 + 0)*2 + 4*2)*2/100</t>
  </si>
  <si>
    <t>127</t>
  </si>
  <si>
    <t>31121005</t>
  </si>
  <si>
    <t>podložka pod dřevěnou konstrukci DIN 440 D 16mm</t>
  </si>
  <si>
    <t>-1348827367</t>
  </si>
  <si>
    <t>128</t>
  </si>
  <si>
    <t>31121006</t>
  </si>
  <si>
    <t>podložka pod dřevěnou konstrukci DIN 440 D 20mm</t>
  </si>
  <si>
    <t>118532804</t>
  </si>
  <si>
    <t>129</t>
  </si>
  <si>
    <t>605X001</t>
  </si>
  <si>
    <t>podkladní deska z naimpregnovaného tvrdého dřeva 0,45 x 0,22 x 0,025</t>
  </si>
  <si>
    <t>-618630329</t>
  </si>
  <si>
    <t>130</t>
  </si>
  <si>
    <t>625X001</t>
  </si>
  <si>
    <t>izolační podložka vazného trámu - izolační pás 0,5*0,25</t>
  </si>
  <si>
    <t>1896755657</t>
  </si>
  <si>
    <t>131</t>
  </si>
  <si>
    <t>998762103</t>
  </si>
  <si>
    <t>Přesun hmot pro konstrukce tesařské stanovený z hmotnosti přesunovaného materiálu vodorovná dopravní vzdálenost do 50 m v objektech výšky přes 12 do 24 m</t>
  </si>
  <si>
    <t>181089615</t>
  </si>
  <si>
    <t>https://podminky.urs.cz/item/CS_URS_2023_01/998762103</t>
  </si>
  <si>
    <t>132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</si>
  <si>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</si>
  <si>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</si>
  <si>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1547254770</t>
  </si>
  <si>
    <t>https://podminky.urs.cz/item/CS_URS_2023_01/998762181</t>
  </si>
  <si>
    <t>764</t>
  </si>
  <si>
    <t>Konstrukce klempířské</t>
  </si>
  <si>
    <t>133</t>
  </si>
  <si>
    <t>764001821</t>
  </si>
  <si>
    <t>Demontáž klempířských konstrukcí krytiny ze svitků nebo tabulí do suti</t>
  </si>
  <si>
    <t>1657598417</t>
  </si>
  <si>
    <t>https://podminky.urs.cz/item/CS_URS_2023_01/764001821</t>
  </si>
  <si>
    <t>"pův. krytina pl. střechy" (6,2*16,5*1,032 + (2*6,2+2*16,5)*0,6 + 0)</t>
  </si>
  <si>
    <t>134</t>
  </si>
  <si>
    <t>764001841</t>
  </si>
  <si>
    <t>Demontáž klempířských konstrukcí krytiny ze šablon do suti</t>
  </si>
  <si>
    <t>-385925176</t>
  </si>
  <si>
    <t>https://podminky.urs.cz/item/CS_URS_2023_01/764001841</t>
  </si>
  <si>
    <t>135</t>
  </si>
  <si>
    <t>764001851</t>
  </si>
  <si>
    <t>Demontáž klempířských konstrukcí oplechování hřebene s větrací mřížkou nebo podkladním plechem do suti</t>
  </si>
  <si>
    <t>140850503</t>
  </si>
  <si>
    <t>https://podminky.urs.cz/item/CS_URS_2023_01/764001851</t>
  </si>
  <si>
    <t>"hřeben pův. krytiny" (21,0 + 10,6)</t>
  </si>
  <si>
    <t>136</t>
  </si>
  <si>
    <t>764001871</t>
  </si>
  <si>
    <t>Demontáž klempířských konstrukcí oplechování nároží s větrací mřížkou nebo podkladním plechem do suti</t>
  </si>
  <si>
    <t>1543827445</t>
  </si>
  <si>
    <t>https://podminky.urs.cz/item/CS_URS_2023_01/764001871</t>
  </si>
  <si>
    <t>"nároží pův. krytiny" (2*5,6+2*4,0 + 4*4,3)</t>
  </si>
  <si>
    <t>137</t>
  </si>
  <si>
    <t>764001891</t>
  </si>
  <si>
    <t>Demontáž klempířských konstrukcí oplechování úžlabí do suti</t>
  </si>
  <si>
    <t>-1042570870</t>
  </si>
  <si>
    <t>https://podminky.urs.cz/item/CS_URS_2023_01/764001891</t>
  </si>
  <si>
    <t>"úžlabí pův. krytiny" (5,1+7,1)</t>
  </si>
  <si>
    <t>138</t>
  </si>
  <si>
    <t>764002414</t>
  </si>
  <si>
    <t>Montáž strukturované oddělovací rohože jakékoli rš</t>
  </si>
  <si>
    <t>-1030022848</t>
  </si>
  <si>
    <t>https://podminky.urs.cz/item/CS_URS_2023_01/764002414</t>
  </si>
  <si>
    <t>"ochrana plechové krytiny před působením impregnace dřevěných prvků - třeba prkenný podklad"</t>
  </si>
  <si>
    <t>"okapnice pojistné hydroizolace"</t>
  </si>
  <si>
    <t>"odvětrání pod nástř. žlabem" ((19,9+3,2+3,3 + 13,4+2,5)*0,3 + 20,0*0,3 + 17,2*0,3)</t>
  </si>
  <si>
    <t>"okap pod nástřešním žlabem"</t>
  </si>
  <si>
    <t>"nástřešní žlab" (6,5)*0,7</t>
  </si>
  <si>
    <t>139</t>
  </si>
  <si>
    <t>28329223</t>
  </si>
  <si>
    <t>fólie difuzně propustné s nakašírovanou strukturovanou rohoží pod hladkou plechovou krytinu</t>
  </si>
  <si>
    <t>1495134167</t>
  </si>
  <si>
    <t>127,024*1,2 'Přepočtené koeficientem množství</t>
  </si>
  <si>
    <t>140</t>
  </si>
  <si>
    <t>764002812</t>
  </si>
  <si>
    <t>Demontáž klempířských konstrukcí okapového plechu do suti, v krytině skládané</t>
  </si>
  <si>
    <t>-1682800364</t>
  </si>
  <si>
    <t>https://podminky.urs.cz/item/CS_URS_2023_01/764002812</t>
  </si>
  <si>
    <t>"okap plech pův. krytiny" (2,3+20,3+2,1 + 13,4 + 19,8+2,5 + 1,1 + 17,2)</t>
  </si>
  <si>
    <t>141</t>
  </si>
  <si>
    <t>764002821</t>
  </si>
  <si>
    <t>Demontáž klempířských konstrukcí střešního výlezu do suti</t>
  </si>
  <si>
    <t>1085618014</t>
  </si>
  <si>
    <t>https://podminky.urs.cz/item/CS_URS_2023_01/764002821</t>
  </si>
  <si>
    <t>142</t>
  </si>
  <si>
    <t>764002831</t>
  </si>
  <si>
    <t>Demontáž klempířských konstrukcí sněhového zachytávače průběžného do suti</t>
  </si>
  <si>
    <t>1562072676</t>
  </si>
  <si>
    <t>https://podminky.urs.cz/item/CS_URS_2023_01/764002831</t>
  </si>
  <si>
    <t>"sněhový zachytávač pův. krytiny" (0 + 13,4 + 19,8+2,5 + 0 + 17,2)</t>
  </si>
  <si>
    <t>143</t>
  </si>
  <si>
    <t>764002841</t>
  </si>
  <si>
    <t>Demontáž klempířských konstrukcí oplechování horních ploch zdí a nadezdívek do suti</t>
  </si>
  <si>
    <t>516910340</t>
  </si>
  <si>
    <t>https://podminky.urs.cz/item/CS_URS_2023_01/764002841</t>
  </si>
  <si>
    <t>"požární stěny" (2*5,4*1,186 + 2*6,8*1,151)</t>
  </si>
  <si>
    <t>"oplechování atik" (6,5)</t>
  </si>
  <si>
    <t>"oplechování atik stříšky" (2*4,5)</t>
  </si>
  <si>
    <t>144</t>
  </si>
  <si>
    <t>764002861</t>
  </si>
  <si>
    <t>Demontáž klempířských konstrukcí oplechování říms do suti</t>
  </si>
  <si>
    <t>-1940303935</t>
  </si>
  <si>
    <t>https://podminky.urs.cz/item/CS_URS_2023_01/764002861</t>
  </si>
  <si>
    <t>"původní římsy" (0,3+7,4 + 4,8+10,0+3,7)</t>
  </si>
  <si>
    <t>145</t>
  </si>
  <si>
    <t>764002871</t>
  </si>
  <si>
    <t>Demontáž klempířských konstrukcí lemování zdí do suti</t>
  </si>
  <si>
    <t>1363137111</t>
  </si>
  <si>
    <t>https://podminky.urs.cz/item/CS_URS_2023_01/764002871</t>
  </si>
  <si>
    <t>"pův. lemování požární stěny" (2*5,4*1,186 + 2*6,8*1,151)*2</t>
  </si>
  <si>
    <t>"pův. lemování střechy" (4,2)</t>
  </si>
  <si>
    <t>"pův. lemování atik" (2*0,4)</t>
  </si>
  <si>
    <t>"pův. lemování pl. střechy" (9,4+1,1)</t>
  </si>
  <si>
    <t>"pův. lemování atik stříšky" (2*4,5)*2</t>
  </si>
  <si>
    <t>146</t>
  </si>
  <si>
    <t>764002881</t>
  </si>
  <si>
    <t>Demontáž klempířských konstrukcí lemování střešních prostupů do suti</t>
  </si>
  <si>
    <t>-1306512023</t>
  </si>
  <si>
    <t>https://podminky.urs.cz/item/CS_URS_2023_01/764002881</t>
  </si>
  <si>
    <t>"lemování komínů" 2*(2*0,45+2*0,6)*2*0,3</t>
  </si>
  <si>
    <t>147</t>
  </si>
  <si>
    <t>764003801</t>
  </si>
  <si>
    <t>Demontáž klempířských konstrukcí lemování trub, konzol, držáků, ventilačních nástavců a ostatních kusových prvků do suti</t>
  </si>
  <si>
    <t>-521086932</t>
  </si>
  <si>
    <t>https://podminky.urs.cz/item/CS_URS_2023_01/764003801</t>
  </si>
  <si>
    <t>"kanalizace" 3</t>
  </si>
  <si>
    <t>"anténa" 1</t>
  </si>
  <si>
    <t>"jímací tyč" 3</t>
  </si>
  <si>
    <t>148</t>
  </si>
  <si>
    <t>764004801</t>
  </si>
  <si>
    <t>Demontáž klempířských konstrukcí žlabu podokapního do suti</t>
  </si>
  <si>
    <t>-80564229</t>
  </si>
  <si>
    <t>https://podminky.urs.cz/item/CS_URS_2023_01/764004801</t>
  </si>
  <si>
    <t>"pův. podokapní žlab" (4,5+9,5)</t>
  </si>
  <si>
    <t>149</t>
  </si>
  <si>
    <t>764004821</t>
  </si>
  <si>
    <t>Demontáž klempířských konstrukcí žlabu nástřešního do suti</t>
  </si>
  <si>
    <t>1670134453</t>
  </si>
  <si>
    <t>https://podminky.urs.cz/item/CS_URS_2023_01/764004821</t>
  </si>
  <si>
    <t>"pův. nástřešní žlab" (0,8+20,3+2,4 + 13,4 + 19,8+2,5 +0 + 17,2)</t>
  </si>
  <si>
    <t>150</t>
  </si>
  <si>
    <t>764004831</t>
  </si>
  <si>
    <t>Demontáž klempířských konstrukcí žlabu mezistřešního nebo zaatikového do suti</t>
  </si>
  <si>
    <t>-424301636</t>
  </si>
  <si>
    <t>https://podminky.urs.cz/item/CS_URS_2023_01/764004831</t>
  </si>
  <si>
    <t>"pův. zaatikový žlab" (6,5)</t>
  </si>
  <si>
    <t>151</t>
  </si>
  <si>
    <t>764004861</t>
  </si>
  <si>
    <t>Demontáž klempířských konstrukcí svodu do suti</t>
  </si>
  <si>
    <t>1073072236</t>
  </si>
  <si>
    <t>https://podminky.urs.cz/item/CS_URS_2023_01/764004861</t>
  </si>
  <si>
    <t>"pův. okap. svody" (2*19,85 + 2*19,7)</t>
  </si>
  <si>
    <t>152</t>
  </si>
  <si>
    <t>764101133</t>
  </si>
  <si>
    <t>Montáž krytiny z plechu s úpravou u okapů, prostupů a výčnělků střechy rovné drážkováním z tabulí, sklon střechy přes 30 do 60°</t>
  </si>
  <si>
    <t>-662553747</t>
  </si>
  <si>
    <t>https://podminky.urs.cz/item/CS_URS_2023_01/764101133</t>
  </si>
  <si>
    <t>"ukončení zaatikového žlabu včetně 10 cm svislé drážky" (0,6)*(0,2+0,3+2*0,1+0,1+2*0,2)*1,186</t>
  </si>
  <si>
    <t>153</t>
  </si>
  <si>
    <t>55350263</t>
  </si>
  <si>
    <t>tabule plechová tvrdá tl 0,6mm s povrchovou úpravou</t>
  </si>
  <si>
    <t>2019884808</t>
  </si>
  <si>
    <t>Poznámka k položce:_x000D_
odstín sladěný s barvou krytiny - cihlově červená barva</t>
  </si>
  <si>
    <t>"ukončení zaatikového žlabu včetně 10 cm svislé drážky" (0,6)*(0,2+0,3+2*0,1+0,1+2*0,2)*1,186*1,2</t>
  </si>
  <si>
    <t>154</t>
  </si>
  <si>
    <t>55351036</t>
  </si>
  <si>
    <t>příponka úhlová pevná pro falcované krytiny, nerez</t>
  </si>
  <si>
    <t>1888617292</t>
  </si>
  <si>
    <t>"ukončení zaatikového žlabu včetně 10 cm svislé drážky" (0,6)*0,12*2</t>
  </si>
  <si>
    <t>155</t>
  </si>
  <si>
    <t>31164120</t>
  </si>
  <si>
    <t>nýt nerez trhací 3x8mm</t>
  </si>
  <si>
    <t>-1685992795</t>
  </si>
  <si>
    <t>156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</si>
  <si>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</si>
  <si>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</si>
  <si>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828791456</t>
  </si>
  <si>
    <t>https://podminky.urs.cz/item/CS_URS_2023_01/764111641</t>
  </si>
  <si>
    <t>Poznámka k položce:_x000D_
použity zaklapávací plechové profily z pozinkovaného lakovaného plechu tl. 0,5 mm, šířky 510 mm, se stojatou drážkou, barva cihlově červená</t>
  </si>
  <si>
    <t>157</t>
  </si>
  <si>
    <t>764201106</t>
  </si>
  <si>
    <t>Montáž oplechování střešních prvků hřebene větraného včetně větrací mřížky</t>
  </si>
  <si>
    <t>771247634</t>
  </si>
  <si>
    <t>https://podminky.urs.cz/item/CS_URS_2023_01/764201106</t>
  </si>
  <si>
    <t>"hřeben ploché střechy" 10,9</t>
  </si>
  <si>
    <t>158</t>
  </si>
  <si>
    <t>55350290</t>
  </si>
  <si>
    <t>pás větrací hřebene a nároží š 310mm</t>
  </si>
  <si>
    <t>1507635082</t>
  </si>
  <si>
    <t>159</t>
  </si>
  <si>
    <t>55345006X01</t>
  </si>
  <si>
    <t>systémový držák hřebene perforovaný z Pz plechu s povrchovou úpravou dl 2000mm</t>
  </si>
  <si>
    <t>-325264164</t>
  </si>
  <si>
    <t>"hřeben ploché střechy" (2*10,9+2*0,4)</t>
  </si>
  <si>
    <t>160</t>
  </si>
  <si>
    <t>55350003X01</t>
  </si>
  <si>
    <t>systémový hřebenáč plechové krytiny Pz plech s povrchovou úpravou dl do 2000mm</t>
  </si>
  <si>
    <t>-2139268326</t>
  </si>
  <si>
    <t>161</t>
  </si>
  <si>
    <t>-423316938</t>
  </si>
  <si>
    <t>"hřeben ploché střechy" 10,9*0,12</t>
  </si>
  <si>
    <t>162</t>
  </si>
  <si>
    <t>15485204</t>
  </si>
  <si>
    <t>šroub samovrtný s povrchovou úpravou 4,8x16mm do plechu</t>
  </si>
  <si>
    <t>263658274</t>
  </si>
  <si>
    <t>"hřeben ploché střechy" 10,9*8</t>
  </si>
  <si>
    <t>163</t>
  </si>
  <si>
    <t>764212607</t>
  </si>
  <si>
    <t>Oplechování střešních prvků z pozinkovaného plechu s povrchovou úpravou úžlabí rš 670 mm</t>
  </si>
  <si>
    <t>2024860346</t>
  </si>
  <si>
    <t>https://podminky.urs.cz/item/CS_URS_2023_01/764212607</t>
  </si>
  <si>
    <t>"úžlabí ker. krytiny" (3,1+6,4 + 3,1+6,4)</t>
  </si>
  <si>
    <t>164</t>
  </si>
  <si>
    <t>764212664</t>
  </si>
  <si>
    <t>Oplechování střešních prvků z pozinkovaného plechu s povrchovou úpravou okapu střechy rovné okapovým plechem rš 330 mm</t>
  </si>
  <si>
    <t>-841390399</t>
  </si>
  <si>
    <t>https://podminky.urs.cz/item/CS_URS_2023_01/764212664</t>
  </si>
  <si>
    <t>Poznámka k položce:_x000D_
barevnost dle barvy fasády - tmavě hnědá</t>
  </si>
  <si>
    <t>"odvětrání ploché střechy" (2*6,2+2*16,5)</t>
  </si>
  <si>
    <t>165</t>
  </si>
  <si>
    <t>764212667</t>
  </si>
  <si>
    <t>Oplechování střešních prvků z pozinkovaného plechu s povrchovou úpravou okapu střechy rovné okapovým plechem rš 670 mm</t>
  </si>
  <si>
    <t>-1480027964</t>
  </si>
  <si>
    <t>https://podminky.urs.cz/item/CS_URS_2023_01/764212667</t>
  </si>
  <si>
    <t xml:space="preserve">Poznámka k položce:_x000D_
okap odvětrání pod nástřešním žlabem - barevnost dle barvy fasády - tmavě hnědá_x000D_
_x000D_
okap odvětrání pod nástřešním žlabem - odstín sladěný s barvou krytiny - cihlově červená barva_x000D_
</t>
  </si>
  <si>
    <t>"okap odvětrání pod nástřešním žlabem"</t>
  </si>
  <si>
    <t>166</t>
  </si>
  <si>
    <t>764215605</t>
  </si>
  <si>
    <t>Oplechování horních ploch zdí a nadezdívek (atik) z pozinkovaného plechu s povrchovou úpravou celoplošně lepené rš 400 mm</t>
  </si>
  <si>
    <t>1378977045</t>
  </si>
  <si>
    <t>https://podminky.urs.cz/item/CS_URS_2023_01/764215605</t>
  </si>
  <si>
    <t>167</t>
  </si>
  <si>
    <t>764215606</t>
  </si>
  <si>
    <t>Oplechování horních ploch zdí a nadezdívek (atik) z pozinkovaného plechu s povrchovou úpravou celoplošně lepené rš 500 mm</t>
  </si>
  <si>
    <t>-2102724459</t>
  </si>
  <si>
    <t>https://podminky.urs.cz/item/CS_URS_2023_01/764215606</t>
  </si>
  <si>
    <t>168</t>
  </si>
  <si>
    <t>764215609</t>
  </si>
  <si>
    <t>Oplechování horních ploch zdí a nadezdívek (atik) z pozinkovaného plechu s povrchovou úpravou celoplošně lepené rš 800 mm</t>
  </si>
  <si>
    <t>-796446579</t>
  </si>
  <si>
    <t>https://podminky.urs.cz/item/CS_URS_2023_01/764215609</t>
  </si>
  <si>
    <t>"oplechování mansardy" ((2*6,2+2*16,5))</t>
  </si>
  <si>
    <t>169</t>
  </si>
  <si>
    <t>764218625</t>
  </si>
  <si>
    <t>Oplechování říms a ozdobných prvků z pozinkovaného plechu s povrchovou úpravou rovných, bez rohů celoplošně lepené rš 400 mm</t>
  </si>
  <si>
    <t>-1930278972</t>
  </si>
  <si>
    <t>https://podminky.urs.cz/item/CS_URS_2023_01/764218625</t>
  </si>
  <si>
    <t>170</t>
  </si>
  <si>
    <t>764218626</t>
  </si>
  <si>
    <t>Oplechování říms a ozdobných prvků z pozinkovaného plechu s povrchovou úpravou rovných, bez rohů celoplošně lepené rš 500 mm</t>
  </si>
  <si>
    <t>1760959367</t>
  </si>
  <si>
    <t>https://podminky.urs.cz/item/CS_URS_2023_01/764218626</t>
  </si>
  <si>
    <t>"římsy" (0 + 4,8+10,0+3,7)</t>
  </si>
  <si>
    <t>171</t>
  </si>
  <si>
    <t>764218631</t>
  </si>
  <si>
    <t>Oplechování říms a ozdobných prvků z pozinkovaného plechu s povrchovou úpravou rovných, bez rohů celoplošně lepené přes rš 670 mm</t>
  </si>
  <si>
    <t>1810829515</t>
  </si>
  <si>
    <t>https://podminky.urs.cz/item/CS_URS_2023_01/764218631</t>
  </si>
  <si>
    <t>"římsy" (0,3+7,4 + 0)*0,8</t>
  </si>
  <si>
    <t>172</t>
  </si>
  <si>
    <t>764218647</t>
  </si>
  <si>
    <t>Oplechování říms a ozdobných prvků z pozinkovaného plechu s povrchovou úpravou rovných, bez rohů Příplatek k cenám za zvýšenou pracnost při provedení rohu nebo koutu rovné římsy přes rš 400 mm</t>
  </si>
  <si>
    <t>-1737426600</t>
  </si>
  <si>
    <t>https://podminky.urs.cz/item/CS_URS_2023_01/764218647</t>
  </si>
  <si>
    <t>"římsy" (2 + 2)</t>
  </si>
  <si>
    <t>"napojení říms a okapů" (1)</t>
  </si>
  <si>
    <t>173</t>
  </si>
  <si>
    <t>764218677</t>
  </si>
  <si>
    <t>Oplechování říms a ozdobných prvků z pozinkovaného plechu s povrchovou úpravou oblých ze segmentů, včetně rohů celoplošně lepené rš 670 mm</t>
  </si>
  <si>
    <t>-1600691758</t>
  </si>
  <si>
    <t>https://podminky.urs.cz/item/CS_URS_2023_01/764218677</t>
  </si>
  <si>
    <t>"římsy" (0 + 0 + 4,2+2*1,2)</t>
  </si>
  <si>
    <t>174</t>
  </si>
  <si>
    <t>764306142</t>
  </si>
  <si>
    <t>Montáž ventilační turbíny na střeše s krytinou skládanou mimo prejzovou nebo z plechu</t>
  </si>
  <si>
    <t>-1605525086</t>
  </si>
  <si>
    <t>https://podminky.urs.cz/item/CS_URS_2023_01/764306142</t>
  </si>
  <si>
    <t>"větrací turbíny" 6</t>
  </si>
  <si>
    <t>175</t>
  </si>
  <si>
    <t>55381012</t>
  </si>
  <si>
    <t>turbína ventilační Al samostatná rotační hlavice D 305mm</t>
  </si>
  <si>
    <t>1822231176</t>
  </si>
  <si>
    <t>176</t>
  </si>
  <si>
    <t>764311613</t>
  </si>
  <si>
    <t>Lemování zdí z pozinkovaného plechu s povrchovou úpravou boční nebo horní rovné, střech s krytinou skládanou mimo prejzovou rš 250 mm</t>
  </si>
  <si>
    <t>-1398860226</t>
  </si>
  <si>
    <t>https://podminky.urs.cz/item/CS_URS_2023_01/764311613</t>
  </si>
  <si>
    <t>"olemování asfaltové hydroizolace na svislé ploše"</t>
  </si>
  <si>
    <t>"zaatikový žlab" (6,5)</t>
  </si>
  <si>
    <t>"olemování mansardy" ((2*6,2+2*16,5))</t>
  </si>
  <si>
    <t>177</t>
  </si>
  <si>
    <t>764311615</t>
  </si>
  <si>
    <t>Lemování zdí z pozinkovaného plechu s povrchovou úpravou boční nebo horní rovné, střech s krytinou skládanou mimo prejzovou rš 400 mm</t>
  </si>
  <si>
    <t>-1893646854</t>
  </si>
  <si>
    <t>https://podminky.urs.cz/item/CS_URS_2023_01/764311615</t>
  </si>
  <si>
    <t>"lemování atik stříšky" (2*4,5)*2</t>
  </si>
  <si>
    <t>178</t>
  </si>
  <si>
    <t>764311617</t>
  </si>
  <si>
    <t>Lemování zdí z pozinkovaného plechu s povrchovou úpravou boční nebo horní rovné, střech s krytinou skládanou mimo prejzovou rš 670 mm</t>
  </si>
  <si>
    <t>180427007</t>
  </si>
  <si>
    <t>https://podminky.urs.cz/item/CS_URS_2023_01/764311617</t>
  </si>
  <si>
    <t>"u požárních stěn napojit lemování na oplechování horní plochy"</t>
  </si>
  <si>
    <t>"požární stěny" (2*5,4*1,186 + 2*6,8*1,151)*2</t>
  </si>
  <si>
    <t>"lemování střechy" (4,2)</t>
  </si>
  <si>
    <t>"lemování atik" (2*0,4)</t>
  </si>
  <si>
    <t>"lemování pl. střechy" (9,4+1,1)</t>
  </si>
  <si>
    <t>179</t>
  </si>
  <si>
    <t>764311619</t>
  </si>
  <si>
    <t>Lemování zdí z pozinkovaného plechu s povrchovou úpravou boční nebo horní rovné, střech s krytinou skládanou mimo prejzovou rš 800 mm</t>
  </si>
  <si>
    <t>-332646645</t>
  </si>
  <si>
    <t>https://podminky.urs.cz/item/CS_URS_2023_01/764311619</t>
  </si>
  <si>
    <t>"požární stěny" (6,8*1,151)*2/2</t>
  </si>
  <si>
    <t>180</t>
  </si>
  <si>
    <t>764314612</t>
  </si>
  <si>
    <t>Lemování prostupů z pozinkovaného plechu s povrchovou úpravou bez lišty, střech s krytinou skládanou nebo z plechu</t>
  </si>
  <si>
    <t>1649114798</t>
  </si>
  <si>
    <t>https://podminky.urs.cz/item/CS_URS_2023_01/764314612</t>
  </si>
  <si>
    <t>"lemování komínů" (2*0,45+2*0,6)*2*0,3*2</t>
  </si>
  <si>
    <t>181</t>
  </si>
  <si>
    <t>764315631</t>
  </si>
  <si>
    <t>Lemování trub, konzol, držáků a ostatních kusových prvků z pozinkovaného plechu s povrchovou úpravou střech s krytinou prostupovou manžetou do 75 mm</t>
  </si>
  <si>
    <t>2001805600</t>
  </si>
  <si>
    <t>https://podminky.urs.cz/item/CS_URS_2023_01/764315631</t>
  </si>
  <si>
    <t>182</t>
  </si>
  <si>
    <t>764315635</t>
  </si>
  <si>
    <t>Lemování trub, konzol, držáků a ostatních kusových prvků z pozinkovaného plechu s povrchovou úpravou střech s krytinou prostupovou manžetou přes 200 do 300 mm</t>
  </si>
  <si>
    <t>-1507694397</t>
  </si>
  <si>
    <t>https://podminky.urs.cz/item/CS_URS_2023_01/764315635</t>
  </si>
  <si>
    <t>183</t>
  </si>
  <si>
    <t>764503104</t>
  </si>
  <si>
    <t>Montáž žlabu nadokapního (nástřešního) oblého tvaru žlabu</t>
  </si>
  <si>
    <t>381404082</t>
  </si>
  <si>
    <t>https://podminky.urs.cz/item/CS_URS_2023_01/764503104</t>
  </si>
  <si>
    <t>"nástřešní žlab" (19,9+3,2+3,3 + 13,4+2,5 + 20,0 + 17,2)</t>
  </si>
  <si>
    <t>184</t>
  </si>
  <si>
    <t>764503105</t>
  </si>
  <si>
    <t>Montáž žlabu nadokapního (nástřešního) oblého tvaru čela</t>
  </si>
  <si>
    <t>2128094218</t>
  </si>
  <si>
    <t>https://podminky.urs.cz/item/CS_URS_2023_01/764503105</t>
  </si>
  <si>
    <t>"nástřešní žlab - čelo" (2 + 2+1 +0+ 2)</t>
  </si>
  <si>
    <t>185</t>
  </si>
  <si>
    <t>764503106</t>
  </si>
  <si>
    <t>Montáž žlabu nadokapního (nástřešního) oblého tvaru háku</t>
  </si>
  <si>
    <t>499348991</t>
  </si>
  <si>
    <t>https://podminky.urs.cz/item/CS_URS_2023_01/764503106</t>
  </si>
  <si>
    <t>"nástřešní žlab - hák" (19,9+3,2+3,3 + 13,4+2,5 + 20,0 + 17,2)*1,1</t>
  </si>
  <si>
    <t>186</t>
  </si>
  <si>
    <t>764503117</t>
  </si>
  <si>
    <t>Montáž žlabu nadokapního (nástřešního) oblého tvaru hrdla</t>
  </si>
  <si>
    <t>-1219392561</t>
  </si>
  <si>
    <t>https://podminky.urs.cz/item/CS_URS_2023_01/764503117</t>
  </si>
  <si>
    <t>"nástřešní žlab - hrdlo" (1 + 1+ 0 + 1)</t>
  </si>
  <si>
    <t>187</t>
  </si>
  <si>
    <t>55344768X01</t>
  </si>
  <si>
    <t>žlab nástřešní Pz s povrchovou úpravou dl. 1000mm</t>
  </si>
  <si>
    <t>1954361455</t>
  </si>
  <si>
    <t>"nástřešní žlab - hák" (19,9+3,2+3,3 + 13,4+2,5 + 20,0 + 17,2)*1,2</t>
  </si>
  <si>
    <t>188</t>
  </si>
  <si>
    <t>55344776X01</t>
  </si>
  <si>
    <t>hák pro nástřešní žlab s podpěrou Pz s povrchovou úpravou 330/670mm</t>
  </si>
  <si>
    <t>671175540</t>
  </si>
  <si>
    <t>"nástřešní žlab" (19,9+3,2+3,3 + 13,4+2,5 + 20,0 + 17,2)*1,2</t>
  </si>
  <si>
    <t>189</t>
  </si>
  <si>
    <t>1591772566</t>
  </si>
  <si>
    <t>"nástřešní žlab - čelo" (2 + 2+1 +0+ 2)*0,8</t>
  </si>
  <si>
    <t>"nástřešní žlab - roh, kout, ukončení" (2 + 0 + 0 + 0)*1,2</t>
  </si>
  <si>
    <t>"nástřešní žlab - hrdlo" (1 + 1+ 0 + 1)*1,8</t>
  </si>
  <si>
    <t>190</t>
  </si>
  <si>
    <t>-141690975</t>
  </si>
  <si>
    <t>"nástřešní žlab" (19,9+3,2+3,3 + 13,4+2,5 + 20,0 + 17,2)*0,04</t>
  </si>
  <si>
    <t>"nástřešní žlab - roh, kout, ukončení" (2 + 0 + 0 + 0)*0,06</t>
  </si>
  <si>
    <t>191</t>
  </si>
  <si>
    <t>-476927007</t>
  </si>
  <si>
    <t>"nástřešní žlab" (19,9+3,2+3,3 + 13,4+2,5 + 20,0 + 17,2)*0,3</t>
  </si>
  <si>
    <t>"nástřešní žlab - čelo" (2 + 2+1 +0+ 2)*0,1</t>
  </si>
  <si>
    <t>"nástřešní žlab - roh, kout, ukončení" (2 + 0 + 0 + 0)*0,2</t>
  </si>
  <si>
    <t>"nástřešní žlab - hrdlo" (1 + 1+ 0 + 1)*0,3</t>
  </si>
  <si>
    <t>192</t>
  </si>
  <si>
    <t>764503127</t>
  </si>
  <si>
    <t>Montáž žlabu nadokapního (nástřešního) Příplatek k cenám za zvýšenou pracnost při provedení rohu nebo koutu</t>
  </si>
  <si>
    <t>-1810801870</t>
  </si>
  <si>
    <t>https://podminky.urs.cz/item/CS_URS_2023_01/764503127</t>
  </si>
  <si>
    <t>"nástřešní žlab - roh, kout, ukončení" (2 + 0 + 0 + 0)</t>
  </si>
  <si>
    <t>193</t>
  </si>
  <si>
    <t>764511603</t>
  </si>
  <si>
    <t>Žlab podokapní z pozinkovaného plechu s povrchovou úpravou včetně háků a čel půlkruhový rš 400 mm</t>
  </si>
  <si>
    <t>1200829665</t>
  </si>
  <si>
    <t>https://podminky.urs.cz/item/CS_URS_2023_01/764511603</t>
  </si>
  <si>
    <t>"podokapní žlab" (4,5+9,5)</t>
  </si>
  <si>
    <t>194</t>
  </si>
  <si>
    <t>764511623</t>
  </si>
  <si>
    <t>Žlab podokapní z pozinkovaného plechu s povrchovou úpravou včetně háků a čel roh nebo kout, žlabu půlkruhového rš 400 mm</t>
  </si>
  <si>
    <t>-1024925748</t>
  </si>
  <si>
    <t>https://podminky.urs.cz/item/CS_URS_2023_01/764511623</t>
  </si>
  <si>
    <t>"podokapní žlab" 1</t>
  </si>
  <si>
    <t>195</t>
  </si>
  <si>
    <t>764511644</t>
  </si>
  <si>
    <t>Žlab podokapní z pozinkovaného plechu s povrchovou úpravou včetně háků a čel kotlík oválný (trychtýřový), rš žlabu/průměr svodu 400/100 mm</t>
  </si>
  <si>
    <t>-1824216741</t>
  </si>
  <si>
    <t>https://podminky.urs.cz/item/CS_URS_2023_01/764511644</t>
  </si>
  <si>
    <t>196</t>
  </si>
  <si>
    <t>764518623</t>
  </si>
  <si>
    <t>Svod z pozinkovaného plechu s upraveným povrchem včetně objímek, kolen a odskoků kruhový, průměru 120 mm</t>
  </si>
  <si>
    <t>-1724321383</t>
  </si>
  <si>
    <t>https://podminky.urs.cz/item/CS_URS_2023_01/764518623</t>
  </si>
  <si>
    <t>"okap. svody" (2*19,85 + 2*19,7 + 2*0,6)</t>
  </si>
  <si>
    <t>197</t>
  </si>
  <si>
    <t>7649X003</t>
  </si>
  <si>
    <t>Napojení nových svodů na stávající odvodnění na úrovni terénu</t>
  </si>
  <si>
    <t>1055595948</t>
  </si>
  <si>
    <t>"okap. svody" (2+2)</t>
  </si>
  <si>
    <t>198</t>
  </si>
  <si>
    <t>7649X007</t>
  </si>
  <si>
    <t>Etapizace - napojení oplechování a nástřešního žlabu na stávající z předchozí etapy</t>
  </si>
  <si>
    <t>1691142174</t>
  </si>
  <si>
    <t>199</t>
  </si>
  <si>
    <t>7649X008</t>
  </si>
  <si>
    <t>Etapizace - finální napojení úžlabí nové krytiny na stávající z předchozí etapy u mansardy se zajištěním funkčnosti</t>
  </si>
  <si>
    <t>195120238</t>
  </si>
  <si>
    <t>"úžlabí u mansardy" ((5,9+4,7)*1,186)</t>
  </si>
  <si>
    <t>200</t>
  </si>
  <si>
    <t>998764103</t>
  </si>
  <si>
    <t>Přesun hmot pro konstrukce klempířské stanovený z hmotnosti přesunovaného materiálu vodorovná dopravní vzdálenost do 50 m v objektech výšky přes 12 do 24 m</t>
  </si>
  <si>
    <t>-759220705</t>
  </si>
  <si>
    <t>https://podminky.urs.cz/item/CS_URS_2023_01/998764103</t>
  </si>
  <si>
    <t>201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</si>
  <si>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</si>
  <si>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</si>
  <si>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-1741903951</t>
  </si>
  <si>
    <t>https://podminky.urs.cz/item/CS_URS_2023_01/998764181</t>
  </si>
  <si>
    <t>765</t>
  </si>
  <si>
    <t>Krytina skládaná</t>
  </si>
  <si>
    <t>202</t>
  </si>
  <si>
    <t>765111017</t>
  </si>
  <si>
    <t>Montáž krytiny keramické sklonu do 30° drážkové na sucho, počet kusů přes 13 do 14 ks/m2</t>
  </si>
  <si>
    <t>882710699</t>
  </si>
  <si>
    <t>https://podminky.urs.cz/item/CS_URS_2023_01/765111017</t>
  </si>
  <si>
    <t>203</t>
  </si>
  <si>
    <t>59660719X01</t>
  </si>
  <si>
    <t>keramická pálená taška s jednou výraznou vlnou menšího formátu (cca 13 ks/m2) - základní</t>
  </si>
  <si>
    <t>-1266411651</t>
  </si>
  <si>
    <t>"keramická krytina" (0 + (2,6)*(18,7+16,0)/2 + 5,1*(16,0+19,6)/2 + 2*((2,7)*(10,9+5,9)/2-8,3*(2,2)/2) + 0)*13</t>
  </si>
  <si>
    <t>"keramická krytina" (0 + (2,3*2,7+2,9*(2,7+4,2)/2+5,2*(4,2+2,5)/2+10,4*5,2+6,8*4,4)*1,186 + (17,4*5,9+0,4*1,0)*1,151)*13</t>
  </si>
  <si>
    <t>"keramická krytina" (0 + (2,6)*(18,7+16,0)/2 + 5,1*(16,0+19,6)/2 + 2*((2,7)*(10,9+5,9)/2-8,3*(2,2)/2) + 0)*1,8*(-1)</t>
  </si>
  <si>
    <t>"keramická krytina" (0 + (2,3*2,7+2,9*(2,7+4,2)/2+5,2*(4,2+2,5)/2+10,4*5,2+6,8*4,4)*1,186 + (17,4*5,9+0,4*1,0)*1,151)*1,8*(-1)</t>
  </si>
  <si>
    <t>"nároží ker. krytiny" (2*4,1*1,4 + 2*2,6*1,11)*1*2,5*(-1)</t>
  </si>
  <si>
    <t>"hřeben ker. krytiny" (21,2)*2*2,5*(-1)</t>
  </si>
  <si>
    <t>"odvětrání ploché střechy" (2*6,2+2*16,5)*1*2,5*(-1)</t>
  </si>
  <si>
    <t>4453,994*1,1 'Přepočtené koeficientem množství</t>
  </si>
  <si>
    <t>204</t>
  </si>
  <si>
    <t>59660723X01</t>
  </si>
  <si>
    <t>keramická pálená taška s jednou výraznou vlnou - protisněhová</t>
  </si>
  <si>
    <t>-1766360108</t>
  </si>
  <si>
    <t>spotřeba cca 1,8 ks/m2</t>
  </si>
  <si>
    <t>"keramická krytina" (0 + (2,6)*(18,7+16,0)/2 + 5,1*(16,0+19,6)/2 + 2*((2,7)*(10,9+5,9)/2-8,3*(2,2)/2) + 0)*1,8</t>
  </si>
  <si>
    <t>"keramická krytina" (0 + (2,3*2,7+2,9*(2,7+4,2)/2+5,2*(4,2+2,5)/2+10,4*5,2+6,8*4,4)*1,186 + (17,4*5,9+0,4*1,0)*1,151)*1,8</t>
  </si>
  <si>
    <t>758,029*1,1 'Přepočtené koeficientem množství</t>
  </si>
  <si>
    <t>205</t>
  </si>
  <si>
    <t>59660720X01</t>
  </si>
  <si>
    <t>keramická pálená taška s jednou výraznou vlnou - větrací</t>
  </si>
  <si>
    <t>-223770994</t>
  </si>
  <si>
    <t>Větrací taška ve druhé řadě od hřebene a nároží s odvětráním o ploše 20 cm2. Spotřeba min. 2,5 ks / bm. V případě jiné plochy je nutné přepočítat</t>
  </si>
  <si>
    <t>"nároží ker. krytiny" (2*4,1*1,4 + 2*2,6*1,11)*1*2,5</t>
  </si>
  <si>
    <t>"hřeben ker. krytiny" (21,2)*2*2,5</t>
  </si>
  <si>
    <t>"odvětrání ploché střechy" (2*6,2+2*16,5)*1*2,5</t>
  </si>
  <si>
    <t>262,63*1,1 'Přepočtené koeficientem množství</t>
  </si>
  <si>
    <t>206</t>
  </si>
  <si>
    <t>765111201</t>
  </si>
  <si>
    <t>Montáž krytiny keramické okapové hrany s okapním větracím pásem</t>
  </si>
  <si>
    <t>1424736142</t>
  </si>
  <si>
    <t>https://podminky.urs.cz/item/CS_URS_2023_01/765111201</t>
  </si>
  <si>
    <t>"odvětrání nad zaatikový žlabem" (6,5 + 0,4)</t>
  </si>
  <si>
    <t>"odvětrání stříšky" 9,05</t>
  </si>
  <si>
    <t>207</t>
  </si>
  <si>
    <t>59244006</t>
  </si>
  <si>
    <t>pás plastový okapní ochranný a větrací šířky 100mm</t>
  </si>
  <si>
    <t>-497138698</t>
  </si>
  <si>
    <t>130,39*1,1 'Přepočtené koeficientem množství</t>
  </si>
  <si>
    <t>208</t>
  </si>
  <si>
    <t>765111203</t>
  </si>
  <si>
    <t>Montáž krytiny keramické okapové hrany s jednoduchou větrací mřížkou</t>
  </si>
  <si>
    <t>-765650010</t>
  </si>
  <si>
    <t>https://podminky.urs.cz/item/CS_URS_2023_01/765111203</t>
  </si>
  <si>
    <t>209</t>
  </si>
  <si>
    <t>59244119</t>
  </si>
  <si>
    <t>mřížka ochranná větrací v 67 mm</t>
  </si>
  <si>
    <t>388005506</t>
  </si>
  <si>
    <t>69,04*1,1 'Přepočtené koeficientem množství</t>
  </si>
  <si>
    <t>210</t>
  </si>
  <si>
    <t>765111221</t>
  </si>
  <si>
    <t>Montáž krytiny keramické nárožní hrany větrané na sucho vkládaným lepícím pásem</t>
  </si>
  <si>
    <t>1611550713</t>
  </si>
  <si>
    <t>https://podminky.urs.cz/item/CS_URS_2023_01/765111221</t>
  </si>
  <si>
    <t>"nároží ker. krytiny" (2*4,1*1,4 + 2*2,6*1,11)</t>
  </si>
  <si>
    <t>211</t>
  </si>
  <si>
    <t>765111251</t>
  </si>
  <si>
    <t>Montáž krytiny keramické hřebene větraného na sucho vkládaným pásem</t>
  </si>
  <si>
    <t>2012387465</t>
  </si>
  <si>
    <t>https://podminky.urs.cz/item/CS_URS_2023_01/765111251</t>
  </si>
  <si>
    <t>"hřeben ker. krytiny" (21,2)</t>
  </si>
  <si>
    <t>212</t>
  </si>
  <si>
    <t>59660806X01</t>
  </si>
  <si>
    <t>hřebenáč drážkový keramický</t>
  </si>
  <si>
    <t>-972866126</t>
  </si>
  <si>
    <t>"nároží ker. krytiny" (2*4,1*1,4 + 2*2,6*1,11)*2,5</t>
  </si>
  <si>
    <t>"hřeben ker. krytiny" (21,2)*2,5</t>
  </si>
  <si>
    <t>96,13*1,1 'Přepočtené koeficientem množství</t>
  </si>
  <si>
    <t>213</t>
  </si>
  <si>
    <t>59244003</t>
  </si>
  <si>
    <t>pás vrapovaný z netkané textilie větrací hřebene a nároží š 260-320mm</t>
  </si>
  <si>
    <t>727894302</t>
  </si>
  <si>
    <t>38,452*1,1 'Přepočtené koeficientem množství</t>
  </si>
  <si>
    <t>214</t>
  </si>
  <si>
    <t>765111305</t>
  </si>
  <si>
    <t>Montáž krytiny keramické úžlabí průběžného plechového na sucho – s těsnícími pásy</t>
  </si>
  <si>
    <t>-1011683671</t>
  </si>
  <si>
    <t>https://podminky.urs.cz/item/CS_URS_2023_01/765111305</t>
  </si>
  <si>
    <t>215</t>
  </si>
  <si>
    <t>59244103</t>
  </si>
  <si>
    <t>pás těsnící úžlabí klínový samolepící š 60mm</t>
  </si>
  <si>
    <t>-417379557</t>
  </si>
  <si>
    <t>"úžlabí ker. krytiny" (3,1+6,4 + 3,1+6,4)*2</t>
  </si>
  <si>
    <t>38*1,1 'Přepočtené koeficientem množství</t>
  </si>
  <si>
    <t>216</t>
  </si>
  <si>
    <t>765111503</t>
  </si>
  <si>
    <t>Montáž krytiny keramické Příplatek k cenám včetně připevňovacích prostředků za sklon přes 30 do 40°</t>
  </si>
  <si>
    <t>1283967380</t>
  </si>
  <si>
    <t>https://podminky.urs.cz/item/CS_URS_2023_01/765111503</t>
  </si>
  <si>
    <t>"keramická krytina" (0 + (2,3*2,7+2,9*(2,7+4,2)/2+5,2*(4,2+2,5)/2+10,4*5,2+6,8*4,4)*1,186 + 0)</t>
  </si>
  <si>
    <t>217</t>
  </si>
  <si>
    <t>765111504</t>
  </si>
  <si>
    <t>Montáž krytiny keramické Příplatek k cenám včetně připevňovacích prostředků za sklon přes 40 do 50°</t>
  </si>
  <si>
    <t>-2060211160</t>
  </si>
  <si>
    <t>https://podminky.urs.cz/item/CS_URS_2023_01/765111504</t>
  </si>
  <si>
    <t>"keramická krytina" (0 + 0 + 5,1*(16,0+19,6)/2 + 0 + 0)</t>
  </si>
  <si>
    <t>218</t>
  </si>
  <si>
    <t>765111505</t>
  </si>
  <si>
    <t>Montáž krytiny keramické Příplatek k cenám včetně připevňovacích prostředků za sklon přes 50°</t>
  </si>
  <si>
    <t>1693451732</t>
  </si>
  <si>
    <t>https://podminky.urs.cz/item/CS_URS_2023_01/765111505</t>
  </si>
  <si>
    <t>"keramická krytina" (0 + (2,6)*(18,7+16,0)/2 + 0 + 2*((2,7)*(10,9+5,9)/2-8,3*(2,2)/2) + 0)</t>
  </si>
  <si>
    <t>219</t>
  </si>
  <si>
    <t>765115201</t>
  </si>
  <si>
    <t>Montáž střešních doplňků krytiny keramické nástavce pro anténu</t>
  </si>
  <si>
    <t>-1239813274</t>
  </si>
  <si>
    <t>https://podminky.urs.cz/item/CS_URS_2023_01/765115201</t>
  </si>
  <si>
    <t>"jímací tyč" 1</t>
  </si>
  <si>
    <t>220</t>
  </si>
  <si>
    <t>59244022R01</t>
  </si>
  <si>
    <t>komplet pro anténu (průchozí taška,nástavec 22-110mm plastový)</t>
  </si>
  <si>
    <t>-786808595</t>
  </si>
  <si>
    <t>221</t>
  </si>
  <si>
    <t>765115202</t>
  </si>
  <si>
    <t>Montáž střešních doplňků krytiny keramické nástavce pro odvětrání kanalizace</t>
  </si>
  <si>
    <t>-577956954</t>
  </si>
  <si>
    <t>https://podminky.urs.cz/item/CS_URS_2023_01/765115202</t>
  </si>
  <si>
    <t>"kanalizace" 1</t>
  </si>
  <si>
    <t>222</t>
  </si>
  <si>
    <t>59244019R01</t>
  </si>
  <si>
    <t>komplet odvětrání kanalizace (průchozí taška,napojovací trubka 100/125mm,nástavec,kryt)</t>
  </si>
  <si>
    <t>-1140408941</t>
  </si>
  <si>
    <t>223</t>
  </si>
  <si>
    <t>765115302</t>
  </si>
  <si>
    <t>Montáž střešních doplňků krytiny keramické střešního výlezu plochy jednotlivě přes 0,25 m2</t>
  </si>
  <si>
    <t>-707006188</t>
  </si>
  <si>
    <t>https://podminky.urs.cz/item/CS_URS_2023_01/765115302</t>
  </si>
  <si>
    <t>224</t>
  </si>
  <si>
    <t>55350421</t>
  </si>
  <si>
    <t>vikýř univerzální pro profilované krytiny Pz s polyesterovou úpravou 60x60cm</t>
  </si>
  <si>
    <t>-1483940802</t>
  </si>
  <si>
    <t>225</t>
  </si>
  <si>
    <t>765115352</t>
  </si>
  <si>
    <t>Montáž střešních doplňků krytiny keramické stoupací plošiny délky přes 400 do 800 mm</t>
  </si>
  <si>
    <t>159846426</t>
  </si>
  <si>
    <t>https://podminky.urs.cz/item/CS_URS_2023_01/765115352</t>
  </si>
  <si>
    <t>"stoupací plošina" 2</t>
  </si>
  <si>
    <t>226</t>
  </si>
  <si>
    <t>59244096</t>
  </si>
  <si>
    <t>držák stoupací plošiny</t>
  </si>
  <si>
    <t>1012844396</t>
  </si>
  <si>
    <t>"stoupací plošina" 2*2</t>
  </si>
  <si>
    <t>227</t>
  </si>
  <si>
    <t>59244027</t>
  </si>
  <si>
    <t>plošina stoupací kovová š 250mm d 880mm</t>
  </si>
  <si>
    <t>sada</t>
  </si>
  <si>
    <t>-558392741</t>
  </si>
  <si>
    <t>228</t>
  </si>
  <si>
    <t>765115401</t>
  </si>
  <si>
    <t>Montáž střešních doplňků krytiny keramické protisněhové zábrany háku</t>
  </si>
  <si>
    <t>266038891</t>
  </si>
  <si>
    <t>https://podminky.urs.cz/item/CS_URS_2023_01/765115401</t>
  </si>
  <si>
    <t>"sněhový zachytávač ker. krytiny" (0 + 13,4+2,5 + 20,0 + 17,2)/0,95</t>
  </si>
  <si>
    <t>229</t>
  </si>
  <si>
    <t>59660885</t>
  </si>
  <si>
    <t>hák protisněhový keramické drážkové maloformátové krytiny</t>
  </si>
  <si>
    <t>-995546350</t>
  </si>
  <si>
    <t>230</t>
  </si>
  <si>
    <t>765115403</t>
  </si>
  <si>
    <t>Montáž střešních doplňků krytiny keramické protisněhové zábrany mříže sněholamu</t>
  </si>
  <si>
    <t>-327832802</t>
  </si>
  <si>
    <t>https://podminky.urs.cz/item/CS_URS_2023_01/765115403</t>
  </si>
  <si>
    <t>231</t>
  </si>
  <si>
    <t>59244041</t>
  </si>
  <si>
    <t>mříž sněholamu dl 3m</t>
  </si>
  <si>
    <t>632431840</t>
  </si>
  <si>
    <t>"sněhový zachytávač ker. krytiny" (0 + 13,4+2,5 + 20,0 + 17,2)/0,95/3,0*1,2</t>
  </si>
  <si>
    <t>232</t>
  </si>
  <si>
    <t>765115421</t>
  </si>
  <si>
    <t>Montáž střešních doplňků krytiny keramické bezpečnostního háku</t>
  </si>
  <si>
    <t>194249101</t>
  </si>
  <si>
    <t>https://podminky.urs.cz/item/CS_URS_2023_01/765115421</t>
  </si>
  <si>
    <t>233</t>
  </si>
  <si>
    <t>59660887</t>
  </si>
  <si>
    <t>hák Pz bezpečnostní střešní včetně kotevního materiálu</t>
  </si>
  <si>
    <t>-1925079517</t>
  </si>
  <si>
    <t>234</t>
  </si>
  <si>
    <t>765191023</t>
  </si>
  <si>
    <t>Montáž pojistné hydroizolační nebo parotěsné fólie kladené ve sklonu přes 20° s lepenými přesahy na bednění nebo tepelnou izolaci</t>
  </si>
  <si>
    <t>65010586</t>
  </si>
  <si>
    <t>https://podminky.urs.cz/item/CS_URS_2023_01/765191023</t>
  </si>
  <si>
    <t>235</t>
  </si>
  <si>
    <t>28329046</t>
  </si>
  <si>
    <t>fólie kontaktní difuzně propustná pro doplňkovou hydroizolační vrstvu, třívrstvá 140g/m2</t>
  </si>
  <si>
    <t>-321062565</t>
  </si>
  <si>
    <t>636,545*1,1 'Přepočtené koeficientem množství</t>
  </si>
  <si>
    <t>236</t>
  </si>
  <si>
    <t>59660029</t>
  </si>
  <si>
    <t>páska univerzální lepící a připojovací 60mm/30m</t>
  </si>
  <si>
    <t>-14600023</t>
  </si>
  <si>
    <t>636,545*1,25 'Přepočtené koeficientem množství</t>
  </si>
  <si>
    <t>237</t>
  </si>
  <si>
    <t>765191031</t>
  </si>
  <si>
    <t>Montáž pojistné hydroizolační nebo parotěsné fólie lepení těsnících pásků pod kontralatě</t>
  </si>
  <si>
    <t>-1250669768</t>
  </si>
  <si>
    <t>https://podminky.urs.cz/item/CS_URS_2023_01/765191031</t>
  </si>
  <si>
    <t>238</t>
  </si>
  <si>
    <t>59660020</t>
  </si>
  <si>
    <t>páska těsnící k podložení kontralatí 60mm/30m u systému vodotěsného podstřeší</t>
  </si>
  <si>
    <t>1452482259</t>
  </si>
  <si>
    <t>655,512*1,1 'Přepočtené koeficientem množství</t>
  </si>
  <si>
    <t>239</t>
  </si>
  <si>
    <t>765191041</t>
  </si>
  <si>
    <t>Montáž pojistné hydroizolační nebo parotěsné fólie v místech střešních prostupů průměru do 150 mm</t>
  </si>
  <si>
    <t>792608507</t>
  </si>
  <si>
    <t>https://podminky.urs.cz/item/CS_URS_2023_01/765191041</t>
  </si>
  <si>
    <t>240</t>
  </si>
  <si>
    <t>765191043</t>
  </si>
  <si>
    <t>Montáž pojistné hydroizolační nebo parotěsné fólie v místech střešních prostupů plochy jednotlivě do 1 m2</t>
  </si>
  <si>
    <t>2040173399</t>
  </si>
  <si>
    <t>https://podminky.urs.cz/item/CS_URS_2023_01/765191043</t>
  </si>
  <si>
    <t>"vikýř" 12</t>
  </si>
  <si>
    <t>"komín" 2</t>
  </si>
  <si>
    <t>241</t>
  </si>
  <si>
    <t>765191051</t>
  </si>
  <si>
    <t>Montáž pojistné hydroizolační nebo parotěsné fólie hřebene nebo nároží, střechy větrané</t>
  </si>
  <si>
    <t>1433806929</t>
  </si>
  <si>
    <t>https://podminky.urs.cz/item/CS_URS_2023_01/765191051</t>
  </si>
  <si>
    <t>242</t>
  </si>
  <si>
    <t>1862462142</t>
  </si>
  <si>
    <t>"nároží ker. krytiny" (2*4,1*1,4 + 2*2,6*1,11)*0,7</t>
  </si>
  <si>
    <t>"hřeben ker. krytiny" (21,2)*0,7</t>
  </si>
  <si>
    <t>26,916*1,1 'Přepočtené koeficientem množství</t>
  </si>
  <si>
    <t>243</t>
  </si>
  <si>
    <t>765191091</t>
  </si>
  <si>
    <t>Montáž pojistné hydroizolační nebo parotěsné fólie Příplatek k cenám montáže na bednění nebo tepelnou izolaci za sklon přes 30°</t>
  </si>
  <si>
    <t>-231720891</t>
  </si>
  <si>
    <t>https://podminky.urs.cz/item/CS_URS_2023_01/765191091</t>
  </si>
  <si>
    <t>"keramická krytina" (0 + (2,3*2,7+2,9*(2,7+4,2)/2+5,2*(4,2+2,5)/2+10,4*5,2+6,8*4,4)*1,186 + (17,4*5,9+0,4*1,0)*1,151*0)</t>
  </si>
  <si>
    <t>"stříška" ((9,1*4,5-1,1*0,5)*1,01)*0</t>
  </si>
  <si>
    <t>"plochá střecha" (6,2*16,5*1,032)*0</t>
  </si>
  <si>
    <t>244</t>
  </si>
  <si>
    <t>765192001</t>
  </si>
  <si>
    <t>Nouzové zakrytí střechy plachtou</t>
  </si>
  <si>
    <t>213831067</t>
  </si>
  <si>
    <t>https://podminky.urs.cz/item/CS_URS_2023_01/765192001</t>
  </si>
  <si>
    <t>"ochrana půdy před nepřízní počasí a vrstev střešního pláště před UV zářením"</t>
  </si>
  <si>
    <t>245</t>
  </si>
  <si>
    <t>998765103</t>
  </si>
  <si>
    <t>Přesun hmot pro krytiny skládané stanovený z hmotnosti přesunovaného materiálu vodorovná dopravní vzdálenost do 50 m na objektech výšky přes 12 do 24 m</t>
  </si>
  <si>
    <t>-1081975321</t>
  </si>
  <si>
    <t>https://podminky.urs.cz/item/CS_URS_2023_01/998765103</t>
  </si>
  <si>
    <t>246</t>
  </si>
  <si>
    <t>998765181</t>
  </si>
  <si>
    <t>Přesun hmot pro krytiny skládané stanovený z hmotnosti přesunovaného materiálu Příplatek k cenám za přesun prováděný bez použití mechanizace pro jakoukoliv výšku objektu</t>
  </si>
  <si>
    <t>-2138748579</t>
  </si>
  <si>
    <t>https://podminky.urs.cz/item/CS_URS_2023_01/998765181</t>
  </si>
  <si>
    <t>783</t>
  </si>
  <si>
    <t>Dokončovací práce - nátěry</t>
  </si>
  <si>
    <t>247</t>
  </si>
  <si>
    <t>783201401</t>
  </si>
  <si>
    <t>Příprava podkladu tesařských konstrukcí před provedením nátěru ometení</t>
  </si>
  <si>
    <t>-1999608884</t>
  </si>
  <si>
    <t>https://podminky.urs.cz/item/CS_URS_2023_01/783201401</t>
  </si>
  <si>
    <t>248</t>
  </si>
  <si>
    <t>783206801</t>
  </si>
  <si>
    <t>Odstranění nátěrů z tesařských konstrukcí obroušením</t>
  </si>
  <si>
    <t>1658613022</t>
  </si>
  <si>
    <t>https://podminky.urs.cz/item/CS_URS_2023_01/783206801</t>
  </si>
  <si>
    <t>249</t>
  </si>
  <si>
    <t>783223021</t>
  </si>
  <si>
    <t>Preventivní napouštěcí nátěr tesařských prvků proti dřevokazným houbám, hmyzu a plísním nezabudovaných do konstrukce dvojnásobný akrylátový</t>
  </si>
  <si>
    <t>421215251</t>
  </si>
  <si>
    <t>https://podminky.urs.cz/item/CS_URS_2023_01/783223021</t>
  </si>
  <si>
    <t>250</t>
  </si>
  <si>
    <t>783823149</t>
  </si>
  <si>
    <t>Fungicidní penetrační nátěr omítek hladkých zdiva lícového</t>
  </si>
  <si>
    <t>-1498643991</t>
  </si>
  <si>
    <t>https://podminky.urs.cz/item/CS_URS_2023_01/783823149</t>
  </si>
  <si>
    <t>(nátěr niky vazných trámů před rozšířením a další po rozšíření niky)</t>
  </si>
  <si>
    <t>"odhalení zazděných zhlaví krokví" (19,2+6,8)*0,8*0,3</t>
  </si>
  <si>
    <t>"očištění koruny zdiva" ((2*2,9+0,7+13,3 + 19,8+2,5+1,1+16,5)*0,3)</t>
  </si>
  <si>
    <t>251</t>
  </si>
  <si>
    <t>783827127</t>
  </si>
  <si>
    <t>Krycí (ochranný ) nátěr omítek jednonásobný hladkých omítek hladkých, zrnitých tenkovrstvých nebo štukových stupně členitosti 1 a 2 vápenný</t>
  </si>
  <si>
    <t>-639785783</t>
  </si>
  <si>
    <t>https://podminky.urs.cz/item/CS_URS_2023_01/783827127</t>
  </si>
  <si>
    <t>252</t>
  </si>
  <si>
    <t>783827503</t>
  </si>
  <si>
    <t>Krycí (ochranný ) nátěr omítek dvojnásobný hladkých zdiva lícového silikátový</t>
  </si>
  <si>
    <t>-32760719</t>
  </si>
  <si>
    <t>https://podminky.urs.cz/item/CS_URS_2023_01/783827503</t>
  </si>
  <si>
    <t>provedeno ochranným akrylosilikátovým bezbarvým nátěrem</t>
  </si>
  <si>
    <t>"komíny" (4*0,45*1,4)*2</t>
  </si>
  <si>
    <t>"ozdobné prvky fasády" (2*0,6+2*1,2)*2,0</t>
  </si>
  <si>
    <t>253</t>
  </si>
  <si>
    <t>7839X001</t>
  </si>
  <si>
    <t>Repas stávajících jímacích tyčí na mansardě - demontáž, očištění, odmaštění, ochranný nátěr, montáž</t>
  </si>
  <si>
    <t>580040438</t>
  </si>
  <si>
    <t>VRN</t>
  </si>
  <si>
    <t>Vedlejší rozpočtové náklady</t>
  </si>
  <si>
    <t>VRN9</t>
  </si>
  <si>
    <t>Ostatní náklady</t>
  </si>
  <si>
    <t>254</t>
  </si>
  <si>
    <t>011X002</t>
  </si>
  <si>
    <t>Mykologický průzkum dřevěných konstrukcí krovu pro kompletní odstranění dřevokazných hub</t>
  </si>
  <si>
    <t>262144</t>
  </si>
  <si>
    <t>267292952</t>
  </si>
  <si>
    <t>255</t>
  </si>
  <si>
    <t>741R4195020</t>
  </si>
  <si>
    <t>Celé střecha musí být prohlédnuta, přeměřena a bude podle této vyhlášky vypracována zpráva o výchozí revizi.</t>
  </si>
  <si>
    <t>1097084566</t>
  </si>
  <si>
    <t>256</t>
  </si>
  <si>
    <t>741R4195120</t>
  </si>
  <si>
    <t>Prověření uzemnění u stávajících svodů</t>
  </si>
  <si>
    <t>1966596614</t>
  </si>
  <si>
    <t>257</t>
  </si>
  <si>
    <t>030001000R01</t>
  </si>
  <si>
    <t>Zařízení staveniště</t>
  </si>
  <si>
    <t>607913396</t>
  </si>
  <si>
    <t>Poznámka k položce:_x000D_
Oplocení staveniště, ochranné pásmo v místě provádění stav. prací, ochrana materiálu a nářadí, ...</t>
  </si>
  <si>
    <t>258</t>
  </si>
  <si>
    <t>013254000R01</t>
  </si>
  <si>
    <t>Dokumentace skutečného provedení stavby</t>
  </si>
  <si>
    <t>1751998127</t>
  </si>
  <si>
    <t>259</t>
  </si>
  <si>
    <t>041403000R01</t>
  </si>
  <si>
    <t>Koordinátor BOZP na staveništi</t>
  </si>
  <si>
    <t>-1794052129</t>
  </si>
  <si>
    <t>260</t>
  </si>
  <si>
    <t>045002000R01</t>
  </si>
  <si>
    <t>Kompletační a koordinační činnost</t>
  </si>
  <si>
    <t>-827138999</t>
  </si>
  <si>
    <t>261</t>
  </si>
  <si>
    <t>053002000R01</t>
  </si>
  <si>
    <t>Poplatky</t>
  </si>
  <si>
    <t>1634371789</t>
  </si>
  <si>
    <t>Poznámka k položce:_x000D_
zábor veřejného prostranství stavbou - lešení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</si>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</sst>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49411213" TargetMode="External"/><Relationship Id="rId117" Type="http://schemas.openxmlformats.org/officeDocument/2006/relationships/hyperlink" Target="https://podminky.urs.cz/item/CS_URS_2023_01/764314612" TargetMode="External"/><Relationship Id="rId21" Type="http://schemas.openxmlformats.org/officeDocument/2006/relationships/hyperlink" Target="https://podminky.urs.cz/item/CS_URS_2023_01/944711211" TargetMode="External"/><Relationship Id="rId42" Type="http://schemas.openxmlformats.org/officeDocument/2006/relationships/hyperlink" Target="https://podminky.urs.cz/item/CS_URS_2023_01/997013811" TargetMode="External"/><Relationship Id="rId47" Type="http://schemas.openxmlformats.org/officeDocument/2006/relationships/hyperlink" Target="https://podminky.urs.cz/item/CS_URS_2023_01/712699096" TargetMode="External"/><Relationship Id="rId63" Type="http://schemas.openxmlformats.org/officeDocument/2006/relationships/hyperlink" Target="https://podminky.urs.cz/item/CS_URS_2023_01/762332133" TargetMode="External"/><Relationship Id="rId68" Type="http://schemas.openxmlformats.org/officeDocument/2006/relationships/hyperlink" Target="https://podminky.urs.cz/item/CS_URS_2023_01/762341811" TargetMode="External"/><Relationship Id="rId84" Type="http://schemas.openxmlformats.org/officeDocument/2006/relationships/hyperlink" Target="https://podminky.urs.cz/item/CS_URS_2023_01/764001891" TargetMode="External"/><Relationship Id="rId89" Type="http://schemas.openxmlformats.org/officeDocument/2006/relationships/hyperlink" Target="https://podminky.urs.cz/item/CS_URS_2023_01/764002841" TargetMode="External"/><Relationship Id="rId112" Type="http://schemas.openxmlformats.org/officeDocument/2006/relationships/hyperlink" Target="https://podminky.urs.cz/item/CS_URS_2023_01/764306142" TargetMode="External"/><Relationship Id="rId133" Type="http://schemas.openxmlformats.org/officeDocument/2006/relationships/hyperlink" Target="https://podminky.urs.cz/item/CS_URS_2023_01/765111203" TargetMode="External"/><Relationship Id="rId138" Type="http://schemas.openxmlformats.org/officeDocument/2006/relationships/hyperlink" Target="https://podminky.urs.cz/item/CS_URS_2023_01/765111504" TargetMode="External"/><Relationship Id="rId154" Type="http://schemas.openxmlformats.org/officeDocument/2006/relationships/hyperlink" Target="https://podminky.urs.cz/item/CS_URS_2023_01/998765103" TargetMode="External"/><Relationship Id="rId159" Type="http://schemas.openxmlformats.org/officeDocument/2006/relationships/hyperlink" Target="https://podminky.urs.cz/item/CS_URS_2023_01/783823149" TargetMode="External"/><Relationship Id="rId16" Type="http://schemas.openxmlformats.org/officeDocument/2006/relationships/hyperlink" Target="https://podminky.urs.cz/item/CS_URS_2023_01/941111812" TargetMode="External"/><Relationship Id="rId107" Type="http://schemas.openxmlformats.org/officeDocument/2006/relationships/hyperlink" Target="https://podminky.urs.cz/item/CS_URS_2023_01/764218625" TargetMode="External"/><Relationship Id="rId11" Type="http://schemas.openxmlformats.org/officeDocument/2006/relationships/hyperlink" Target="https://podminky.urs.cz/item/CS_URS_2023_01/631311114" TargetMode="External"/><Relationship Id="rId32" Type="http://schemas.openxmlformats.org/officeDocument/2006/relationships/hyperlink" Target="https://podminky.urs.cz/item/CS_URS_2023_01/967031743" TargetMode="External"/><Relationship Id="rId37" Type="http://schemas.openxmlformats.org/officeDocument/2006/relationships/hyperlink" Target="https://podminky.urs.cz/item/CS_URS_2023_01/997013501" TargetMode="External"/><Relationship Id="rId53" Type="http://schemas.openxmlformats.org/officeDocument/2006/relationships/hyperlink" Target="https://podminky.urs.cz/item/CS_URS_2023_01/713140813" TargetMode="External"/><Relationship Id="rId58" Type="http://schemas.openxmlformats.org/officeDocument/2006/relationships/hyperlink" Target="https://podminky.urs.cz/item/CS_URS_2023_01/762083121" TargetMode="External"/><Relationship Id="rId74" Type="http://schemas.openxmlformats.org/officeDocument/2006/relationships/hyperlink" Target="https://podminky.urs.cz/item/CS_URS_2023_01/762395000" TargetMode="External"/><Relationship Id="rId79" Type="http://schemas.openxmlformats.org/officeDocument/2006/relationships/hyperlink" Target="https://podminky.urs.cz/item/CS_URS_2023_01/998762181" TargetMode="External"/><Relationship Id="rId102" Type="http://schemas.openxmlformats.org/officeDocument/2006/relationships/hyperlink" Target="https://podminky.urs.cz/item/CS_URS_2023_01/764212664" TargetMode="External"/><Relationship Id="rId123" Type="http://schemas.openxmlformats.org/officeDocument/2006/relationships/hyperlink" Target="https://podminky.urs.cz/item/CS_URS_2023_01/764503117" TargetMode="External"/><Relationship Id="rId128" Type="http://schemas.openxmlformats.org/officeDocument/2006/relationships/hyperlink" Target="https://podminky.urs.cz/item/CS_URS_2023_01/764518623" TargetMode="External"/><Relationship Id="rId144" Type="http://schemas.openxmlformats.org/officeDocument/2006/relationships/hyperlink" Target="https://podminky.urs.cz/item/CS_URS_2023_01/765115401" TargetMode="External"/><Relationship Id="rId149" Type="http://schemas.openxmlformats.org/officeDocument/2006/relationships/hyperlink" Target="https://podminky.urs.cz/item/CS_URS_2023_01/765191041" TargetMode="External"/><Relationship Id="rId5" Type="http://schemas.openxmlformats.org/officeDocument/2006/relationships/hyperlink" Target="https://podminky.urs.cz/item/CS_URS_2023_01/622326453" TargetMode="External"/><Relationship Id="rId90" Type="http://schemas.openxmlformats.org/officeDocument/2006/relationships/hyperlink" Target="https://podminky.urs.cz/item/CS_URS_2023_01/764002861" TargetMode="External"/><Relationship Id="rId95" Type="http://schemas.openxmlformats.org/officeDocument/2006/relationships/hyperlink" Target="https://podminky.urs.cz/item/CS_URS_2023_01/764004821" TargetMode="External"/><Relationship Id="rId160" Type="http://schemas.openxmlformats.org/officeDocument/2006/relationships/hyperlink" Target="https://podminky.urs.cz/item/CS_URS_2023_01/783827127" TargetMode="External"/><Relationship Id="rId22" Type="http://schemas.openxmlformats.org/officeDocument/2006/relationships/hyperlink" Target="https://podminky.urs.cz/item/CS_URS_2023_01/944711811" TargetMode="External"/><Relationship Id="rId27" Type="http://schemas.openxmlformats.org/officeDocument/2006/relationships/hyperlink" Target="https://podminky.urs.cz/item/CS_URS_2023_01/949411813" TargetMode="External"/><Relationship Id="rId43" Type="http://schemas.openxmlformats.org/officeDocument/2006/relationships/hyperlink" Target="https://podminky.urs.cz/item/CS_URS_2023_01/998017003" TargetMode="External"/><Relationship Id="rId48" Type="http://schemas.openxmlformats.org/officeDocument/2006/relationships/hyperlink" Target="https://podminky.urs.cz/item/CS_URS_2023_01/998712103" TargetMode="External"/><Relationship Id="rId64" Type="http://schemas.openxmlformats.org/officeDocument/2006/relationships/hyperlink" Target="https://podminky.urs.cz/item/CS_URS_2023_01/762332134" TargetMode="External"/><Relationship Id="rId69" Type="http://schemas.openxmlformats.org/officeDocument/2006/relationships/hyperlink" Target="https://podminky.urs.cz/item/CS_URS_2023_01/762342314" TargetMode="External"/><Relationship Id="rId113" Type="http://schemas.openxmlformats.org/officeDocument/2006/relationships/hyperlink" Target="https://podminky.urs.cz/item/CS_URS_2023_01/764311613" TargetMode="External"/><Relationship Id="rId118" Type="http://schemas.openxmlformats.org/officeDocument/2006/relationships/hyperlink" Target="https://podminky.urs.cz/item/CS_URS_2023_01/764315631" TargetMode="External"/><Relationship Id="rId134" Type="http://schemas.openxmlformats.org/officeDocument/2006/relationships/hyperlink" Target="https://podminky.urs.cz/item/CS_URS_2023_01/765111221" TargetMode="External"/><Relationship Id="rId139" Type="http://schemas.openxmlformats.org/officeDocument/2006/relationships/hyperlink" Target="https://podminky.urs.cz/item/CS_URS_2023_01/765111505" TargetMode="External"/><Relationship Id="rId80" Type="http://schemas.openxmlformats.org/officeDocument/2006/relationships/hyperlink" Target="https://podminky.urs.cz/item/CS_URS_2023_01/764001821" TargetMode="External"/><Relationship Id="rId85" Type="http://schemas.openxmlformats.org/officeDocument/2006/relationships/hyperlink" Target="https://podminky.urs.cz/item/CS_URS_2023_01/764002414" TargetMode="External"/><Relationship Id="rId150" Type="http://schemas.openxmlformats.org/officeDocument/2006/relationships/hyperlink" Target="https://podminky.urs.cz/item/CS_URS_2023_01/765191043" TargetMode="External"/><Relationship Id="rId155" Type="http://schemas.openxmlformats.org/officeDocument/2006/relationships/hyperlink" Target="https://podminky.urs.cz/item/CS_URS_2023_01/998765181" TargetMode="External"/><Relationship Id="rId12" Type="http://schemas.openxmlformats.org/officeDocument/2006/relationships/hyperlink" Target="https://podminky.urs.cz/item/CS_URS_2023_01/631319191" TargetMode="External"/><Relationship Id="rId17" Type="http://schemas.openxmlformats.org/officeDocument/2006/relationships/hyperlink" Target="https://podminky.urs.cz/item/CS_URS_2023_01/944511111" TargetMode="External"/><Relationship Id="rId33" Type="http://schemas.openxmlformats.org/officeDocument/2006/relationships/hyperlink" Target="https://podminky.urs.cz/item/CS_URS_2023_01/978015391" TargetMode="External"/><Relationship Id="rId38" Type="http://schemas.openxmlformats.org/officeDocument/2006/relationships/hyperlink" Target="https://podminky.urs.cz/item/CS_URS_2023_01/997013509" TargetMode="External"/><Relationship Id="rId59" Type="http://schemas.openxmlformats.org/officeDocument/2006/relationships/hyperlink" Target="https://podminky.urs.cz/item/CS_URS_2023_01/762331812" TargetMode="External"/><Relationship Id="rId103" Type="http://schemas.openxmlformats.org/officeDocument/2006/relationships/hyperlink" Target="https://podminky.urs.cz/item/CS_URS_2023_01/764212667" TargetMode="External"/><Relationship Id="rId108" Type="http://schemas.openxmlformats.org/officeDocument/2006/relationships/hyperlink" Target="https://podminky.urs.cz/item/CS_URS_2023_01/764218626" TargetMode="External"/><Relationship Id="rId124" Type="http://schemas.openxmlformats.org/officeDocument/2006/relationships/hyperlink" Target="https://podminky.urs.cz/item/CS_URS_2023_01/764503127" TargetMode="External"/><Relationship Id="rId129" Type="http://schemas.openxmlformats.org/officeDocument/2006/relationships/hyperlink" Target="https://podminky.urs.cz/item/CS_URS_2023_01/998764103" TargetMode="External"/><Relationship Id="rId20" Type="http://schemas.openxmlformats.org/officeDocument/2006/relationships/hyperlink" Target="https://podminky.urs.cz/item/CS_URS_2023_01/944711111" TargetMode="External"/><Relationship Id="rId41" Type="http://schemas.openxmlformats.org/officeDocument/2006/relationships/hyperlink" Target="https://podminky.urs.cz/item/CS_URS_2023_01/997013635" TargetMode="External"/><Relationship Id="rId54" Type="http://schemas.openxmlformats.org/officeDocument/2006/relationships/hyperlink" Target="https://podminky.urs.cz/item/CS_URS_2023_01/713191133" TargetMode="External"/><Relationship Id="rId62" Type="http://schemas.openxmlformats.org/officeDocument/2006/relationships/hyperlink" Target="https://podminky.urs.cz/item/CS_URS_2023_01/762332132" TargetMode="External"/><Relationship Id="rId70" Type="http://schemas.openxmlformats.org/officeDocument/2006/relationships/hyperlink" Target="https://podminky.urs.cz/item/CS_URS_2023_01/762342441" TargetMode="External"/><Relationship Id="rId75" Type="http://schemas.openxmlformats.org/officeDocument/2006/relationships/hyperlink" Target="https://podminky.urs.cz/item/CS_URS_2023_01/762521812" TargetMode="External"/><Relationship Id="rId83" Type="http://schemas.openxmlformats.org/officeDocument/2006/relationships/hyperlink" Target="https://podminky.urs.cz/item/CS_URS_2023_01/764001871" TargetMode="External"/><Relationship Id="rId88" Type="http://schemas.openxmlformats.org/officeDocument/2006/relationships/hyperlink" Target="https://podminky.urs.cz/item/CS_URS_2023_01/764002831" TargetMode="External"/><Relationship Id="rId91" Type="http://schemas.openxmlformats.org/officeDocument/2006/relationships/hyperlink" Target="https://podminky.urs.cz/item/CS_URS_2023_01/764002871" TargetMode="External"/><Relationship Id="rId96" Type="http://schemas.openxmlformats.org/officeDocument/2006/relationships/hyperlink" Target="https://podminky.urs.cz/item/CS_URS_2023_01/764004831" TargetMode="External"/><Relationship Id="rId111" Type="http://schemas.openxmlformats.org/officeDocument/2006/relationships/hyperlink" Target="https://podminky.urs.cz/item/CS_URS_2023_01/764218677" TargetMode="External"/><Relationship Id="rId132" Type="http://schemas.openxmlformats.org/officeDocument/2006/relationships/hyperlink" Target="https://podminky.urs.cz/item/CS_URS_2023_01/765111201" TargetMode="External"/><Relationship Id="rId140" Type="http://schemas.openxmlformats.org/officeDocument/2006/relationships/hyperlink" Target="https://podminky.urs.cz/item/CS_URS_2023_01/765115201" TargetMode="External"/><Relationship Id="rId145" Type="http://schemas.openxmlformats.org/officeDocument/2006/relationships/hyperlink" Target="https://podminky.urs.cz/item/CS_URS_2023_01/765115403" TargetMode="External"/><Relationship Id="rId153" Type="http://schemas.openxmlformats.org/officeDocument/2006/relationships/hyperlink" Target="https://podminky.urs.cz/item/CS_URS_2023_01/765192001" TargetMode="External"/><Relationship Id="rId161" Type="http://schemas.openxmlformats.org/officeDocument/2006/relationships/hyperlink" Target="https://podminky.urs.cz/item/CS_URS_2023_01/783827503" TargetMode="External"/><Relationship Id="rId1" Type="http://schemas.openxmlformats.org/officeDocument/2006/relationships/hyperlink" Target="https://podminky.urs.cz/item/CS_URS_2023_01/317941121" TargetMode="External"/><Relationship Id="rId6" Type="http://schemas.openxmlformats.org/officeDocument/2006/relationships/hyperlink" Target="https://podminky.urs.cz/item/CS_URS_2023_01/622328231" TargetMode="External"/><Relationship Id="rId15" Type="http://schemas.openxmlformats.org/officeDocument/2006/relationships/hyperlink" Target="https://podminky.urs.cz/item/CS_URS_2023_01/941111212" TargetMode="External"/><Relationship Id="rId23" Type="http://schemas.openxmlformats.org/officeDocument/2006/relationships/hyperlink" Target="https://podminky.urs.cz/item/CS_URS_2023_01/945421112" TargetMode="External"/><Relationship Id="rId28" Type="http://schemas.openxmlformats.org/officeDocument/2006/relationships/hyperlink" Target="https://podminky.urs.cz/item/CS_URS_2023_01/952902121" TargetMode="External"/><Relationship Id="rId36" Type="http://schemas.openxmlformats.org/officeDocument/2006/relationships/hyperlink" Target="https://podminky.urs.cz/item/CS_URS_2023_01/997013157" TargetMode="External"/><Relationship Id="rId49" Type="http://schemas.openxmlformats.org/officeDocument/2006/relationships/hyperlink" Target="https://podminky.urs.cz/item/CS_URS_2023_01/998712181" TargetMode="External"/><Relationship Id="rId57" Type="http://schemas.openxmlformats.org/officeDocument/2006/relationships/hyperlink" Target="https://podminky.urs.cz/item/CS_URS_2023_01/721171915" TargetMode="External"/><Relationship Id="rId106" Type="http://schemas.openxmlformats.org/officeDocument/2006/relationships/hyperlink" Target="https://podminky.urs.cz/item/CS_URS_2023_01/764215609" TargetMode="External"/><Relationship Id="rId114" Type="http://schemas.openxmlformats.org/officeDocument/2006/relationships/hyperlink" Target="https://podminky.urs.cz/item/CS_URS_2023_01/764311615" TargetMode="External"/><Relationship Id="rId119" Type="http://schemas.openxmlformats.org/officeDocument/2006/relationships/hyperlink" Target="https://podminky.urs.cz/item/CS_URS_2023_01/764315635" TargetMode="External"/><Relationship Id="rId127" Type="http://schemas.openxmlformats.org/officeDocument/2006/relationships/hyperlink" Target="https://podminky.urs.cz/item/CS_URS_2023_01/764511644" TargetMode="External"/><Relationship Id="rId10" Type="http://schemas.openxmlformats.org/officeDocument/2006/relationships/hyperlink" Target="https://podminky.urs.cz/item/CS_URS_2023_01/629999042" TargetMode="External"/><Relationship Id="rId31" Type="http://schemas.openxmlformats.org/officeDocument/2006/relationships/hyperlink" Target="https://podminky.urs.cz/item/CS_URS_2023_01/962032231" TargetMode="External"/><Relationship Id="rId44" Type="http://schemas.openxmlformats.org/officeDocument/2006/relationships/hyperlink" Target="https://podminky.urs.cz/item/CS_URS_2023_01/712363672" TargetMode="External"/><Relationship Id="rId52" Type="http://schemas.openxmlformats.org/officeDocument/2006/relationships/hyperlink" Target="https://podminky.urs.cz/item/CS_URS_2023_01/713131151" TargetMode="External"/><Relationship Id="rId60" Type="http://schemas.openxmlformats.org/officeDocument/2006/relationships/hyperlink" Target="https://podminky.urs.cz/item/CS_URS_2023_01/762331814" TargetMode="External"/><Relationship Id="rId65" Type="http://schemas.openxmlformats.org/officeDocument/2006/relationships/hyperlink" Target="https://podminky.urs.cz/item/CS_URS_2023_01/762341210" TargetMode="External"/><Relationship Id="rId73" Type="http://schemas.openxmlformats.org/officeDocument/2006/relationships/hyperlink" Target="https://podminky.urs.cz/item/CS_URS_2023_01/762381012" TargetMode="External"/><Relationship Id="rId78" Type="http://schemas.openxmlformats.org/officeDocument/2006/relationships/hyperlink" Target="https://podminky.urs.cz/item/CS_URS_2023_01/998762103" TargetMode="External"/><Relationship Id="rId81" Type="http://schemas.openxmlformats.org/officeDocument/2006/relationships/hyperlink" Target="https://podminky.urs.cz/item/CS_URS_2023_01/764001841" TargetMode="External"/><Relationship Id="rId86" Type="http://schemas.openxmlformats.org/officeDocument/2006/relationships/hyperlink" Target="https://podminky.urs.cz/item/CS_URS_2023_01/764002812" TargetMode="External"/><Relationship Id="rId94" Type="http://schemas.openxmlformats.org/officeDocument/2006/relationships/hyperlink" Target="https://podminky.urs.cz/item/CS_URS_2023_01/764004801" TargetMode="External"/><Relationship Id="rId99" Type="http://schemas.openxmlformats.org/officeDocument/2006/relationships/hyperlink" Target="https://podminky.urs.cz/item/CS_URS_2023_01/764111641" TargetMode="External"/><Relationship Id="rId101" Type="http://schemas.openxmlformats.org/officeDocument/2006/relationships/hyperlink" Target="https://podminky.urs.cz/item/CS_URS_2023_01/764212607" TargetMode="External"/><Relationship Id="rId122" Type="http://schemas.openxmlformats.org/officeDocument/2006/relationships/hyperlink" Target="https://podminky.urs.cz/item/CS_URS_2023_01/764503106" TargetMode="External"/><Relationship Id="rId130" Type="http://schemas.openxmlformats.org/officeDocument/2006/relationships/hyperlink" Target="https://podminky.urs.cz/item/CS_URS_2023_01/998764181" TargetMode="External"/><Relationship Id="rId135" Type="http://schemas.openxmlformats.org/officeDocument/2006/relationships/hyperlink" Target="https://podminky.urs.cz/item/CS_URS_2023_01/765111251" TargetMode="External"/><Relationship Id="rId143" Type="http://schemas.openxmlformats.org/officeDocument/2006/relationships/hyperlink" Target="https://podminky.urs.cz/item/CS_URS_2023_01/765115352" TargetMode="External"/><Relationship Id="rId148" Type="http://schemas.openxmlformats.org/officeDocument/2006/relationships/hyperlink" Target="https://podminky.urs.cz/item/CS_URS_2023_01/765191031" TargetMode="External"/><Relationship Id="rId151" Type="http://schemas.openxmlformats.org/officeDocument/2006/relationships/hyperlink" Target="https://podminky.urs.cz/item/CS_URS_2023_01/765191051" TargetMode="External"/><Relationship Id="rId156" Type="http://schemas.openxmlformats.org/officeDocument/2006/relationships/hyperlink" Target="https://podminky.urs.cz/item/CS_URS_2023_01/783201401" TargetMode="External"/><Relationship Id="rId4" Type="http://schemas.openxmlformats.org/officeDocument/2006/relationships/hyperlink" Target="https://podminky.urs.cz/item/CS_URS_2023_01/622322111" TargetMode="External"/><Relationship Id="rId9" Type="http://schemas.openxmlformats.org/officeDocument/2006/relationships/hyperlink" Target="https://podminky.urs.cz/item/CS_URS_2023_01/629999030" TargetMode="External"/><Relationship Id="rId13" Type="http://schemas.openxmlformats.org/officeDocument/2006/relationships/hyperlink" Target="https://podminky.urs.cz/item/CS_URS_2023_01/631319195" TargetMode="External"/><Relationship Id="rId18" Type="http://schemas.openxmlformats.org/officeDocument/2006/relationships/hyperlink" Target="https://podminky.urs.cz/item/CS_URS_2023_01/944511211" TargetMode="External"/><Relationship Id="rId39" Type="http://schemas.openxmlformats.org/officeDocument/2006/relationships/hyperlink" Target="https://podminky.urs.cz/item/CS_URS_2023_01/997013607" TargetMode="External"/><Relationship Id="rId109" Type="http://schemas.openxmlformats.org/officeDocument/2006/relationships/hyperlink" Target="https://podminky.urs.cz/item/CS_URS_2023_01/764218631" TargetMode="External"/><Relationship Id="rId34" Type="http://schemas.openxmlformats.org/officeDocument/2006/relationships/hyperlink" Target="https://podminky.urs.cz/item/CS_URS_2023_01/978019391" TargetMode="External"/><Relationship Id="rId50" Type="http://schemas.openxmlformats.org/officeDocument/2006/relationships/hyperlink" Target="https://podminky.urs.cz/item/CS_URS_2023_01/713110813" TargetMode="External"/><Relationship Id="rId55" Type="http://schemas.openxmlformats.org/officeDocument/2006/relationships/hyperlink" Target="https://podminky.urs.cz/item/CS_URS_2023_01/998713103" TargetMode="External"/><Relationship Id="rId76" Type="http://schemas.openxmlformats.org/officeDocument/2006/relationships/hyperlink" Target="https://podminky.urs.cz/item/CS_URS_2023_01/762523108" TargetMode="External"/><Relationship Id="rId97" Type="http://schemas.openxmlformats.org/officeDocument/2006/relationships/hyperlink" Target="https://podminky.urs.cz/item/CS_URS_2023_01/764004861" TargetMode="External"/><Relationship Id="rId104" Type="http://schemas.openxmlformats.org/officeDocument/2006/relationships/hyperlink" Target="https://podminky.urs.cz/item/CS_URS_2023_01/764215605" TargetMode="External"/><Relationship Id="rId120" Type="http://schemas.openxmlformats.org/officeDocument/2006/relationships/hyperlink" Target="https://podminky.urs.cz/item/CS_URS_2023_01/764503104" TargetMode="External"/><Relationship Id="rId125" Type="http://schemas.openxmlformats.org/officeDocument/2006/relationships/hyperlink" Target="https://podminky.urs.cz/item/CS_URS_2023_01/764511603" TargetMode="External"/><Relationship Id="rId141" Type="http://schemas.openxmlformats.org/officeDocument/2006/relationships/hyperlink" Target="https://podminky.urs.cz/item/CS_URS_2023_01/765115202" TargetMode="External"/><Relationship Id="rId146" Type="http://schemas.openxmlformats.org/officeDocument/2006/relationships/hyperlink" Target="https://podminky.urs.cz/item/CS_URS_2023_01/765115421" TargetMode="External"/><Relationship Id="rId7" Type="http://schemas.openxmlformats.org/officeDocument/2006/relationships/hyperlink" Target="https://podminky.urs.cz/item/CS_URS_2023_01/622635061" TargetMode="External"/><Relationship Id="rId71" Type="http://schemas.openxmlformats.org/officeDocument/2006/relationships/hyperlink" Target="https://podminky.urs.cz/item/CS_URS_2023_01/762342511" TargetMode="External"/><Relationship Id="rId92" Type="http://schemas.openxmlformats.org/officeDocument/2006/relationships/hyperlink" Target="https://podminky.urs.cz/item/CS_URS_2023_01/764002881" TargetMode="External"/><Relationship Id="rId162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612315422" TargetMode="External"/><Relationship Id="rId29" Type="http://schemas.openxmlformats.org/officeDocument/2006/relationships/hyperlink" Target="https://podminky.urs.cz/item/CS_URS_2023_01/952902601" TargetMode="External"/><Relationship Id="rId24" Type="http://schemas.openxmlformats.org/officeDocument/2006/relationships/hyperlink" Target="https://podminky.urs.cz/item/CS_URS_2023_01/949101111" TargetMode="External"/><Relationship Id="rId40" Type="http://schemas.openxmlformats.org/officeDocument/2006/relationships/hyperlink" Target="https://podminky.urs.cz/item/CS_URS_2023_01/997013631" TargetMode="External"/><Relationship Id="rId45" Type="http://schemas.openxmlformats.org/officeDocument/2006/relationships/hyperlink" Target="https://podminky.urs.cz/item/CS_URS_2023_01/712631101" TargetMode="External"/><Relationship Id="rId66" Type="http://schemas.openxmlformats.org/officeDocument/2006/relationships/hyperlink" Target="https://podminky.urs.cz/item/CS_URS_2023_01/762341380" TargetMode="External"/><Relationship Id="rId87" Type="http://schemas.openxmlformats.org/officeDocument/2006/relationships/hyperlink" Target="https://podminky.urs.cz/item/CS_URS_2023_01/764002821" TargetMode="External"/><Relationship Id="rId110" Type="http://schemas.openxmlformats.org/officeDocument/2006/relationships/hyperlink" Target="https://podminky.urs.cz/item/CS_URS_2023_01/764218647" TargetMode="External"/><Relationship Id="rId115" Type="http://schemas.openxmlformats.org/officeDocument/2006/relationships/hyperlink" Target="https://podminky.urs.cz/item/CS_URS_2023_01/764311617" TargetMode="External"/><Relationship Id="rId131" Type="http://schemas.openxmlformats.org/officeDocument/2006/relationships/hyperlink" Target="https://podminky.urs.cz/item/CS_URS_2023_01/765111017" TargetMode="External"/><Relationship Id="rId136" Type="http://schemas.openxmlformats.org/officeDocument/2006/relationships/hyperlink" Target="https://podminky.urs.cz/item/CS_URS_2023_01/765111305" TargetMode="External"/><Relationship Id="rId157" Type="http://schemas.openxmlformats.org/officeDocument/2006/relationships/hyperlink" Target="https://podminky.urs.cz/item/CS_URS_2023_01/783206801" TargetMode="External"/><Relationship Id="rId61" Type="http://schemas.openxmlformats.org/officeDocument/2006/relationships/hyperlink" Target="https://podminky.urs.cz/item/CS_URS_2023_01/762331951" TargetMode="External"/><Relationship Id="rId82" Type="http://schemas.openxmlformats.org/officeDocument/2006/relationships/hyperlink" Target="https://podminky.urs.cz/item/CS_URS_2023_01/764001851" TargetMode="External"/><Relationship Id="rId152" Type="http://schemas.openxmlformats.org/officeDocument/2006/relationships/hyperlink" Target="https://podminky.urs.cz/item/CS_URS_2023_01/765191091" TargetMode="External"/><Relationship Id="rId19" Type="http://schemas.openxmlformats.org/officeDocument/2006/relationships/hyperlink" Target="https://podminky.urs.cz/item/CS_URS_2023_01/944511811" TargetMode="External"/><Relationship Id="rId14" Type="http://schemas.openxmlformats.org/officeDocument/2006/relationships/hyperlink" Target="https://podminky.urs.cz/item/CS_URS_2023_01/941111112" TargetMode="External"/><Relationship Id="rId30" Type="http://schemas.openxmlformats.org/officeDocument/2006/relationships/hyperlink" Target="https://podminky.urs.cz/item/CS_URS_2023_01/952902611" TargetMode="External"/><Relationship Id="rId35" Type="http://schemas.openxmlformats.org/officeDocument/2006/relationships/hyperlink" Target="https://podminky.urs.cz/item/CS_URS_2023_01/978023411" TargetMode="External"/><Relationship Id="rId56" Type="http://schemas.openxmlformats.org/officeDocument/2006/relationships/hyperlink" Target="https://podminky.urs.cz/item/CS_URS_2023_01/998713181" TargetMode="External"/><Relationship Id="rId77" Type="http://schemas.openxmlformats.org/officeDocument/2006/relationships/hyperlink" Target="https://podminky.urs.cz/item/CS_URS_2023_01/762595001" TargetMode="External"/><Relationship Id="rId100" Type="http://schemas.openxmlformats.org/officeDocument/2006/relationships/hyperlink" Target="https://podminky.urs.cz/item/CS_URS_2023_01/764201106" TargetMode="External"/><Relationship Id="rId105" Type="http://schemas.openxmlformats.org/officeDocument/2006/relationships/hyperlink" Target="https://podminky.urs.cz/item/CS_URS_2023_01/764215606" TargetMode="External"/><Relationship Id="rId126" Type="http://schemas.openxmlformats.org/officeDocument/2006/relationships/hyperlink" Target="https://podminky.urs.cz/item/CS_URS_2023_01/764511623" TargetMode="External"/><Relationship Id="rId147" Type="http://schemas.openxmlformats.org/officeDocument/2006/relationships/hyperlink" Target="https://podminky.urs.cz/item/CS_URS_2023_01/765191023" TargetMode="External"/><Relationship Id="rId8" Type="http://schemas.openxmlformats.org/officeDocument/2006/relationships/hyperlink" Target="https://podminky.urs.cz/item/CS_URS_2023_01/629991001" TargetMode="External"/><Relationship Id="rId51" Type="http://schemas.openxmlformats.org/officeDocument/2006/relationships/hyperlink" Target="https://podminky.urs.cz/item/CS_URS_2023_01/713111111" TargetMode="External"/><Relationship Id="rId72" Type="http://schemas.openxmlformats.org/officeDocument/2006/relationships/hyperlink" Target="https://podminky.urs.cz/item/CS_URS_2023_01/762361114" TargetMode="External"/><Relationship Id="rId93" Type="http://schemas.openxmlformats.org/officeDocument/2006/relationships/hyperlink" Target="https://podminky.urs.cz/item/CS_URS_2023_01/764003801" TargetMode="External"/><Relationship Id="rId98" Type="http://schemas.openxmlformats.org/officeDocument/2006/relationships/hyperlink" Target="https://podminky.urs.cz/item/CS_URS_2023_01/764101133" TargetMode="External"/><Relationship Id="rId121" Type="http://schemas.openxmlformats.org/officeDocument/2006/relationships/hyperlink" Target="https://podminky.urs.cz/item/CS_URS_2023_01/764503105" TargetMode="External"/><Relationship Id="rId142" Type="http://schemas.openxmlformats.org/officeDocument/2006/relationships/hyperlink" Target="https://podminky.urs.cz/item/CS_URS_2023_01/765115302" TargetMode="External"/><Relationship Id="rId3" Type="http://schemas.openxmlformats.org/officeDocument/2006/relationships/hyperlink" Target="https://podminky.urs.cz/item/CS_URS_2023_01/622131101" TargetMode="External"/><Relationship Id="rId25" Type="http://schemas.openxmlformats.org/officeDocument/2006/relationships/hyperlink" Target="https://podminky.urs.cz/item/CS_URS_2023_01/949411113" TargetMode="External"/><Relationship Id="rId46" Type="http://schemas.openxmlformats.org/officeDocument/2006/relationships/hyperlink" Target="https://podminky.urs.cz/item/CS_URS_2023_01/712631111" TargetMode="External"/><Relationship Id="rId67" Type="http://schemas.openxmlformats.org/officeDocument/2006/relationships/hyperlink" Target="https://podminky.urs.cz/item/CS_URS_2023_01/762341410" TargetMode="External"/><Relationship Id="rId116" Type="http://schemas.openxmlformats.org/officeDocument/2006/relationships/hyperlink" Target="https://podminky.urs.cz/item/CS_URS_2023_01/764311619" TargetMode="External"/><Relationship Id="rId137" Type="http://schemas.openxmlformats.org/officeDocument/2006/relationships/hyperlink" Target="https://podminky.urs.cz/item/CS_URS_2023_01/765111503" TargetMode="External"/><Relationship Id="rId158" Type="http://schemas.openxmlformats.org/officeDocument/2006/relationships/hyperlink" Target="https://podminky.urs.cz/item/CS_URS_2023_01/7832230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60" t="s">
        <v>14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23"/>
      <c r="AQ5" s="23"/>
      <c r="AR5" s="21"/>
      <c r="BE5" s="35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2" t="s">
        <v>17</v>
      </c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23"/>
      <c r="AQ6" s="23"/>
      <c r="AR6" s="21"/>
      <c r="BE6" s="35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58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58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58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5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5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8"/>
      <c r="BS12" s="18" t="s">
        <v>6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358"/>
      <c r="BS13" s="18" t="s">
        <v>6</v>
      </c>
    </row>
    <row r="14" spans="1:74" ht="12.75">
      <c r="B14" s="22"/>
      <c r="C14" s="23"/>
      <c r="D14" s="23"/>
      <c r="E14" s="363" t="s">
        <v>37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35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8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5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58"/>
      <c r="BS17" s="18" t="s">
        <v>42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8"/>
      <c r="BS18" s="18" t="s">
        <v>6</v>
      </c>
    </row>
    <row r="19" spans="1:71" s="1" customFormat="1" ht="12" customHeight="1">
      <c r="B19" s="22"/>
      <c r="C19" s="23"/>
      <c r="D19" s="30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5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5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8"/>
    </row>
    <row r="22" spans="1:71" s="1" customFormat="1" ht="12" customHeight="1">
      <c r="B22" s="22"/>
      <c r="C22" s="23"/>
      <c r="D22" s="30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8"/>
    </row>
    <row r="23" spans="1:71" s="1" customFormat="1" ht="47.25" customHeight="1">
      <c r="B23" s="22"/>
      <c r="C23" s="23"/>
      <c r="D23" s="23"/>
      <c r="E23" s="365" t="s">
        <v>47</v>
      </c>
      <c r="F23" s="365"/>
      <c r="G23" s="365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5"/>
      <c r="T23" s="365"/>
      <c r="U23" s="365"/>
      <c r="V23" s="365"/>
      <c r="W23" s="365"/>
      <c r="X23" s="365"/>
      <c r="Y23" s="365"/>
      <c r="Z23" s="365"/>
      <c r="AA23" s="365"/>
      <c r="AB23" s="365"/>
      <c r="AC23" s="365"/>
      <c r="AD23" s="365"/>
      <c r="AE23" s="365"/>
      <c r="AF23" s="365"/>
      <c r="AG23" s="365"/>
      <c r="AH23" s="365"/>
      <c r="AI23" s="365"/>
      <c r="AJ23" s="365"/>
      <c r="AK23" s="365"/>
      <c r="AL23" s="365"/>
      <c r="AM23" s="365"/>
      <c r="AN23" s="365"/>
      <c r="AO23" s="23"/>
      <c r="AP23" s="23"/>
      <c r="AQ23" s="23"/>
      <c r="AR23" s="21"/>
      <c r="BE23" s="35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8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58"/>
    </row>
    <row r="26" spans="1:71" s="2" customFormat="1" ht="25.9" customHeight="1">
      <c r="A26" s="36"/>
      <c r="B26" s="37"/>
      <c r="C26" s="38"/>
      <c r="D26" s="39" t="s">
        <v>48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6">
        <f>ROUND(AG54,2)</f>
        <v>0</v>
      </c>
      <c r="AL26" s="367"/>
      <c r="AM26" s="367"/>
      <c r="AN26" s="367"/>
      <c r="AO26" s="367"/>
      <c r="AP26" s="38"/>
      <c r="AQ26" s="38"/>
      <c r="AR26" s="41"/>
      <c r="BE26" s="35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8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8" t="s">
        <v>49</v>
      </c>
      <c r="M28" s="368"/>
      <c r="N28" s="368"/>
      <c r="O28" s="368"/>
      <c r="P28" s="368"/>
      <c r="Q28" s="38"/>
      <c r="R28" s="38"/>
      <c r="S28" s="38"/>
      <c r="T28" s="38"/>
      <c r="U28" s="38"/>
      <c r="V28" s="38"/>
      <c r="W28" s="368" t="s">
        <v>50</v>
      </c>
      <c r="X28" s="368"/>
      <c r="Y28" s="368"/>
      <c r="Z28" s="368"/>
      <c r="AA28" s="368"/>
      <c r="AB28" s="368"/>
      <c r="AC28" s="368"/>
      <c r="AD28" s="368"/>
      <c r="AE28" s="368"/>
      <c r="AF28" s="38"/>
      <c r="AG28" s="38"/>
      <c r="AH28" s="38"/>
      <c r="AI28" s="38"/>
      <c r="AJ28" s="38"/>
      <c r="AK28" s="368" t="s">
        <v>51</v>
      </c>
      <c r="AL28" s="368"/>
      <c r="AM28" s="368"/>
      <c r="AN28" s="368"/>
      <c r="AO28" s="368"/>
      <c r="AP28" s="38"/>
      <c r="AQ28" s="38"/>
      <c r="AR28" s="41"/>
      <c r="BE28" s="358"/>
    </row>
    <row r="29" spans="1:71" s="3" customFormat="1" ht="14.45" customHeight="1">
      <c r="B29" s="42"/>
      <c r="C29" s="43"/>
      <c r="D29" s="30" t="s">
        <v>52</v>
      </c>
      <c r="E29" s="43"/>
      <c r="F29" s="30" t="s">
        <v>53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59"/>
    </row>
    <row r="30" spans="1:71" s="3" customFormat="1" ht="14.45" customHeight="1">
      <c r="B30" s="42"/>
      <c r="C30" s="43"/>
      <c r="D30" s="43"/>
      <c r="E30" s="43"/>
      <c r="F30" s="30" t="s">
        <v>54</v>
      </c>
      <c r="G30" s="43"/>
      <c r="H30" s="43"/>
      <c r="I30" s="43"/>
      <c r="J30" s="43"/>
      <c r="K30" s="43"/>
      <c r="L30" s="352">
        <v>0.15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59"/>
    </row>
    <row r="31" spans="1:71" s="3" customFormat="1" ht="14.45" hidden="1" customHeight="1">
      <c r="B31" s="42"/>
      <c r="C31" s="43"/>
      <c r="D31" s="43"/>
      <c r="E31" s="43"/>
      <c r="F31" s="30" t="s">
        <v>55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59"/>
    </row>
    <row r="32" spans="1:71" s="3" customFormat="1" ht="14.45" hidden="1" customHeight="1">
      <c r="B32" s="42"/>
      <c r="C32" s="43"/>
      <c r="D32" s="43"/>
      <c r="E32" s="43"/>
      <c r="F32" s="30" t="s">
        <v>56</v>
      </c>
      <c r="G32" s="43"/>
      <c r="H32" s="43"/>
      <c r="I32" s="43"/>
      <c r="J32" s="43"/>
      <c r="K32" s="43"/>
      <c r="L32" s="352">
        <v>0.15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59"/>
    </row>
    <row r="33" spans="1:57" s="3" customFormat="1" ht="14.45" hidden="1" customHeight="1">
      <c r="B33" s="42"/>
      <c r="C33" s="43"/>
      <c r="D33" s="43"/>
      <c r="E33" s="43"/>
      <c r="F33" s="30" t="s">
        <v>57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59</v>
      </c>
      <c r="U35" s="47"/>
      <c r="V35" s="47"/>
      <c r="W35" s="47"/>
      <c r="X35" s="353" t="s">
        <v>60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61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05/22/05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9" t="str">
        <f>K6</f>
        <v>Výměna střešní krytiny a oprava krovu ISŠŽ Plzeň, II etapa, lešení na uliční straně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ISŠŽ Plzeň, Škroupova 13, 301 00 Plzeň, č. p. 209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41" t="str">
        <f>IF(AN8= "","",AN8)</f>
        <v>2. 2. 2023</v>
      </c>
      <c r="AN47" s="341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Integrovaná střední škola živnostenská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342" t="str">
        <f>IF(E17="","",E17)</f>
        <v>Ing. Rudolf Jedlička</v>
      </c>
      <c r="AN49" s="343"/>
      <c r="AO49" s="343"/>
      <c r="AP49" s="343"/>
      <c r="AQ49" s="38"/>
      <c r="AR49" s="41"/>
      <c r="AS49" s="344" t="s">
        <v>62</v>
      </c>
      <c r="AT49" s="34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43</v>
      </c>
      <c r="AJ50" s="38"/>
      <c r="AK50" s="38"/>
      <c r="AL50" s="38"/>
      <c r="AM50" s="342" t="str">
        <f>IF(E20="","",E20)</f>
        <v xml:space="preserve"> </v>
      </c>
      <c r="AN50" s="343"/>
      <c r="AO50" s="343"/>
      <c r="AP50" s="343"/>
      <c r="AQ50" s="38"/>
      <c r="AR50" s="41"/>
      <c r="AS50" s="346"/>
      <c r="AT50" s="34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8"/>
      <c r="AT51" s="34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31" t="s">
        <v>63</v>
      </c>
      <c r="D52" s="332"/>
      <c r="E52" s="332"/>
      <c r="F52" s="332"/>
      <c r="G52" s="332"/>
      <c r="H52" s="68"/>
      <c r="I52" s="333" t="s">
        <v>64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4" t="s">
        <v>65</v>
      </c>
      <c r="AH52" s="332"/>
      <c r="AI52" s="332"/>
      <c r="AJ52" s="332"/>
      <c r="AK52" s="332"/>
      <c r="AL52" s="332"/>
      <c r="AM52" s="332"/>
      <c r="AN52" s="333" t="s">
        <v>66</v>
      </c>
      <c r="AO52" s="332"/>
      <c r="AP52" s="332"/>
      <c r="AQ52" s="69" t="s">
        <v>67</v>
      </c>
      <c r="AR52" s="41"/>
      <c r="AS52" s="70" t="s">
        <v>68</v>
      </c>
      <c r="AT52" s="71" t="s">
        <v>69</v>
      </c>
      <c r="AU52" s="71" t="s">
        <v>70</v>
      </c>
      <c r="AV52" s="71" t="s">
        <v>71</v>
      </c>
      <c r="AW52" s="71" t="s">
        <v>72</v>
      </c>
      <c r="AX52" s="71" t="s">
        <v>73</v>
      </c>
      <c r="AY52" s="71" t="s">
        <v>74</v>
      </c>
      <c r="AZ52" s="71" t="s">
        <v>75</v>
      </c>
      <c r="BA52" s="71" t="s">
        <v>76</v>
      </c>
      <c r="BB52" s="71" t="s">
        <v>77</v>
      </c>
      <c r="BC52" s="71" t="s">
        <v>78</v>
      </c>
      <c r="BD52" s="72" t="s">
        <v>79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80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29">
        <f>ROUND(AG55,2)</f>
        <v>0</v>
      </c>
      <c r="AH54" s="329"/>
      <c r="AI54" s="329"/>
      <c r="AJ54" s="329"/>
      <c r="AK54" s="329"/>
      <c r="AL54" s="329"/>
      <c r="AM54" s="329"/>
      <c r="AN54" s="330">
        <f>SUM(AG54,AT54)</f>
        <v>0</v>
      </c>
      <c r="AO54" s="330"/>
      <c r="AP54" s="330"/>
      <c r="AQ54" s="80" t="s">
        <v>44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 t="shared" ref="AZ54:BD55" si="0">ROUND(AZ55,2)</f>
        <v>0</v>
      </c>
      <c r="BA54" s="83">
        <f t="shared" si="0"/>
        <v>0</v>
      </c>
      <c r="BB54" s="83">
        <f t="shared" si="0"/>
        <v>0</v>
      </c>
      <c r="BC54" s="83">
        <f t="shared" si="0"/>
        <v>0</v>
      </c>
      <c r="BD54" s="85">
        <f t="shared" si="0"/>
        <v>0</v>
      </c>
      <c r="BS54" s="86" t="s">
        <v>81</v>
      </c>
      <c r="BT54" s="86" t="s">
        <v>82</v>
      </c>
      <c r="BU54" s="87" t="s">
        <v>83</v>
      </c>
      <c r="BV54" s="86" t="s">
        <v>84</v>
      </c>
      <c r="BW54" s="86" t="s">
        <v>5</v>
      </c>
      <c r="BX54" s="86" t="s">
        <v>85</v>
      </c>
      <c r="CL54" s="86" t="s">
        <v>19</v>
      </c>
    </row>
    <row r="55" spans="1:91" s="7" customFormat="1" ht="16.5" customHeight="1">
      <c r="B55" s="88"/>
      <c r="C55" s="89"/>
      <c r="D55" s="338" t="s">
        <v>86</v>
      </c>
      <c r="E55" s="338"/>
      <c r="F55" s="338"/>
      <c r="G55" s="338"/>
      <c r="H55" s="338"/>
      <c r="I55" s="90"/>
      <c r="J55" s="338" t="s">
        <v>87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7">
        <f>ROUND(AG56,2)</f>
        <v>0</v>
      </c>
      <c r="AH55" s="336"/>
      <c r="AI55" s="336"/>
      <c r="AJ55" s="336"/>
      <c r="AK55" s="336"/>
      <c r="AL55" s="336"/>
      <c r="AM55" s="336"/>
      <c r="AN55" s="335">
        <f>SUM(AG55,AT55)</f>
        <v>0</v>
      </c>
      <c r="AO55" s="336"/>
      <c r="AP55" s="336"/>
      <c r="AQ55" s="91" t="s">
        <v>88</v>
      </c>
      <c r="AR55" s="92"/>
      <c r="AS55" s="93">
        <f>ROUND(AS56,2)</f>
        <v>0</v>
      </c>
      <c r="AT55" s="94">
        <f>ROUND(SUM(AV55:AW55),2)</f>
        <v>0</v>
      </c>
      <c r="AU55" s="95">
        <f>ROUND(AU56,5)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 t="shared" si="0"/>
        <v>0</v>
      </c>
      <c r="BA55" s="94">
        <f t="shared" si="0"/>
        <v>0</v>
      </c>
      <c r="BB55" s="94">
        <f t="shared" si="0"/>
        <v>0</v>
      </c>
      <c r="BC55" s="94">
        <f t="shared" si="0"/>
        <v>0</v>
      </c>
      <c r="BD55" s="96">
        <f t="shared" si="0"/>
        <v>0</v>
      </c>
      <c r="BS55" s="97" t="s">
        <v>81</v>
      </c>
      <c r="BT55" s="97" t="s">
        <v>89</v>
      </c>
      <c r="BU55" s="97" t="s">
        <v>83</v>
      </c>
      <c r="BV55" s="97" t="s">
        <v>84</v>
      </c>
      <c r="BW55" s="97" t="s">
        <v>90</v>
      </c>
      <c r="BX55" s="97" t="s">
        <v>5</v>
      </c>
      <c r="CL55" s="97" t="s">
        <v>19</v>
      </c>
      <c r="CM55" s="97" t="s">
        <v>91</v>
      </c>
    </row>
    <row r="56" spans="1:91" s="4" customFormat="1" ht="23.25" customHeight="1">
      <c r="A56" s="98" t="s">
        <v>92</v>
      </c>
      <c r="B56" s="53"/>
      <c r="C56" s="99"/>
      <c r="D56" s="99"/>
      <c r="E56" s="328" t="s">
        <v>93</v>
      </c>
      <c r="F56" s="328"/>
      <c r="G56" s="328"/>
      <c r="H56" s="328"/>
      <c r="I56" s="328"/>
      <c r="J56" s="99"/>
      <c r="K56" s="328" t="s">
        <v>94</v>
      </c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6">
        <f>'0101 - Výměna střešní kry...'!J32</f>
        <v>0</v>
      </c>
      <c r="AH56" s="327"/>
      <c r="AI56" s="327"/>
      <c r="AJ56" s="327"/>
      <c r="AK56" s="327"/>
      <c r="AL56" s="327"/>
      <c r="AM56" s="327"/>
      <c r="AN56" s="326">
        <f>SUM(AG56,AT56)</f>
        <v>0</v>
      </c>
      <c r="AO56" s="327"/>
      <c r="AP56" s="327"/>
      <c r="AQ56" s="100" t="s">
        <v>95</v>
      </c>
      <c r="AR56" s="55"/>
      <c r="AS56" s="101">
        <v>0</v>
      </c>
      <c r="AT56" s="102">
        <f>ROUND(SUM(AV56:AW56),2)</f>
        <v>0</v>
      </c>
      <c r="AU56" s="103">
        <f>'0101 - Výměna střešní kry...'!P103</f>
        <v>0</v>
      </c>
      <c r="AV56" s="102">
        <f>'0101 - Výměna střešní kry...'!J35</f>
        <v>0</v>
      </c>
      <c r="AW56" s="102">
        <f>'0101 - Výměna střešní kry...'!J36</f>
        <v>0</v>
      </c>
      <c r="AX56" s="102">
        <f>'0101 - Výměna střešní kry...'!J37</f>
        <v>0</v>
      </c>
      <c r="AY56" s="102">
        <f>'0101 - Výměna střešní kry...'!J38</f>
        <v>0</v>
      </c>
      <c r="AZ56" s="102">
        <f>'0101 - Výměna střešní kry...'!F35</f>
        <v>0</v>
      </c>
      <c r="BA56" s="102">
        <f>'0101 - Výměna střešní kry...'!F36</f>
        <v>0</v>
      </c>
      <c r="BB56" s="102">
        <f>'0101 - Výměna střešní kry...'!F37</f>
        <v>0</v>
      </c>
      <c r="BC56" s="102">
        <f>'0101 - Výměna střešní kry...'!F38</f>
        <v>0</v>
      </c>
      <c r="BD56" s="104">
        <f>'0101 - Výměna střešní kry...'!F39</f>
        <v>0</v>
      </c>
      <c r="BT56" s="105" t="s">
        <v>91</v>
      </c>
      <c r="BV56" s="105" t="s">
        <v>84</v>
      </c>
      <c r="BW56" s="105" t="s">
        <v>96</v>
      </c>
      <c r="BX56" s="105" t="s">
        <v>90</v>
      </c>
      <c r="CL56" s="105" t="s">
        <v>19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GNfdQFWXmwoKXqTZhVaYDl85zz7N9LPGwkHm6VS6z0jLlijCqRuhTwU5YoKWaQftmyeuZ4FdPK1tV3vBYJTHlA==" saltValue="K5Ld8364kGTqbdSnA1zE4KFCyRPtUOfP+bAHPCbGajR9Red6buSvUkTkmzc84969cI8ovA+277YwC0w8mFgii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6" location="'0101 - Výměna střešní kr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96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91</v>
      </c>
    </row>
    <row r="4" spans="1:46" s="1" customFormat="1" ht="24.95" customHeight="1">
      <c r="B4" s="21"/>
      <c r="D4" s="108" t="s">
        <v>97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16</v>
      </c>
      <c r="L6" s="21"/>
    </row>
    <row r="7" spans="1:46" s="1" customFormat="1" ht="26.25" customHeight="1">
      <c r="B7" s="21"/>
      <c r="E7" s="372" t="str">
        <f>'Rekapitulace stavby'!K6</f>
        <v>Výměna střešní krytiny a oprava krovu ISŠŽ Plzeň, II etapa, lešení na uliční straně</v>
      </c>
      <c r="F7" s="373"/>
      <c r="G7" s="373"/>
      <c r="H7" s="373"/>
      <c r="L7" s="21"/>
    </row>
    <row r="8" spans="1:46" s="1" customFormat="1" ht="12" customHeight="1">
      <c r="B8" s="21"/>
      <c r="D8" s="110" t="s">
        <v>98</v>
      </c>
      <c r="L8" s="21"/>
    </row>
    <row r="9" spans="1:46" s="2" customFormat="1" ht="16.5" customHeight="1">
      <c r="A9" s="36"/>
      <c r="B9" s="41"/>
      <c r="C9" s="36"/>
      <c r="D9" s="36"/>
      <c r="E9" s="372" t="s">
        <v>99</v>
      </c>
      <c r="F9" s="374"/>
      <c r="G9" s="374"/>
      <c r="H9" s="374"/>
      <c r="I9" s="36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0" t="s">
        <v>100</v>
      </c>
      <c r="E10" s="36"/>
      <c r="F10" s="36"/>
      <c r="G10" s="36"/>
      <c r="H10" s="36"/>
      <c r="I10" s="36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75" t="s">
        <v>101</v>
      </c>
      <c r="F11" s="374"/>
      <c r="G11" s="374"/>
      <c r="H11" s="374"/>
      <c r="I11" s="36"/>
      <c r="J11" s="36"/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0" t="s">
        <v>18</v>
      </c>
      <c r="E13" s="36"/>
      <c r="F13" s="105" t="s">
        <v>19</v>
      </c>
      <c r="G13" s="36"/>
      <c r="H13" s="36"/>
      <c r="I13" s="110" t="s">
        <v>20</v>
      </c>
      <c r="J13" s="105" t="s">
        <v>21</v>
      </c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22</v>
      </c>
      <c r="E14" s="36"/>
      <c r="F14" s="105" t="s">
        <v>23</v>
      </c>
      <c r="G14" s="36"/>
      <c r="H14" s="36"/>
      <c r="I14" s="110" t="s">
        <v>24</v>
      </c>
      <c r="J14" s="112" t="str">
        <f>'Rekapitulace stavby'!AN8</f>
        <v>2. 2. 2023</v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21.75" customHeight="1">
      <c r="A15" s="36"/>
      <c r="B15" s="41"/>
      <c r="C15" s="36"/>
      <c r="D15" s="113" t="s">
        <v>26</v>
      </c>
      <c r="E15" s="36"/>
      <c r="F15" s="114" t="s">
        <v>27</v>
      </c>
      <c r="G15" s="36"/>
      <c r="H15" s="36"/>
      <c r="I15" s="113" t="s">
        <v>28</v>
      </c>
      <c r="J15" s="114" t="s">
        <v>29</v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0" t="s">
        <v>30</v>
      </c>
      <c r="E16" s="36"/>
      <c r="F16" s="36"/>
      <c r="G16" s="36"/>
      <c r="H16" s="36"/>
      <c r="I16" s="110" t="s">
        <v>31</v>
      </c>
      <c r="J16" s="105" t="s">
        <v>32</v>
      </c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33</v>
      </c>
      <c r="F17" s="36"/>
      <c r="G17" s="36"/>
      <c r="H17" s="36"/>
      <c r="I17" s="110" t="s">
        <v>34</v>
      </c>
      <c r="J17" s="105" t="s">
        <v>35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0" t="s">
        <v>36</v>
      </c>
      <c r="E19" s="36"/>
      <c r="F19" s="36"/>
      <c r="G19" s="36"/>
      <c r="H19" s="36"/>
      <c r="I19" s="110" t="s">
        <v>31</v>
      </c>
      <c r="J19" s="31" t="str">
        <f>'Rekapitulace stavby'!AN13</f>
        <v>Vyplň údaj</v>
      </c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76" t="str">
        <f>'Rekapitulace stavby'!E14</f>
        <v>Vyplň údaj</v>
      </c>
      <c r="F20" s="377"/>
      <c r="G20" s="377"/>
      <c r="H20" s="377"/>
      <c r="I20" s="110" t="s">
        <v>34</v>
      </c>
      <c r="J20" s="31" t="str">
        <f>'Rekapitulace stavby'!AN14</f>
        <v>Vyplň údaj</v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0" t="s">
        <v>38</v>
      </c>
      <c r="E22" s="36"/>
      <c r="F22" s="36"/>
      <c r="G22" s="36"/>
      <c r="H22" s="36"/>
      <c r="I22" s="110" t="s">
        <v>31</v>
      </c>
      <c r="J22" s="105" t="s">
        <v>39</v>
      </c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40</v>
      </c>
      <c r="F23" s="36"/>
      <c r="G23" s="36"/>
      <c r="H23" s="36"/>
      <c r="I23" s="110" t="s">
        <v>34</v>
      </c>
      <c r="J23" s="105" t="s">
        <v>41</v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0" t="s">
        <v>43</v>
      </c>
      <c r="E25" s="36"/>
      <c r="F25" s="36"/>
      <c r="G25" s="36"/>
      <c r="H25" s="36"/>
      <c r="I25" s="110" t="s">
        <v>31</v>
      </c>
      <c r="J25" s="105" t="str">
        <f>IF('Rekapitulace stavby'!AN19="","",'Rekapitulace stavby'!AN19)</f>
        <v/>
      </c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0" t="s">
        <v>34</v>
      </c>
      <c r="J26" s="105" t="str">
        <f>IF('Rekapitulace stavby'!AN20="","",'Rekapitulace stavby'!AN20)</f>
        <v/>
      </c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0" t="s">
        <v>46</v>
      </c>
      <c r="E28" s="36"/>
      <c r="F28" s="36"/>
      <c r="G28" s="36"/>
      <c r="H28" s="36"/>
      <c r="I28" s="36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5"/>
      <c r="B29" s="116"/>
      <c r="C29" s="115"/>
      <c r="D29" s="115"/>
      <c r="E29" s="378" t="s">
        <v>44</v>
      </c>
      <c r="F29" s="378"/>
      <c r="G29" s="378"/>
      <c r="H29" s="37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8"/>
      <c r="E31" s="118"/>
      <c r="F31" s="118"/>
      <c r="G31" s="118"/>
      <c r="H31" s="118"/>
      <c r="I31" s="118"/>
      <c r="J31" s="118"/>
      <c r="K31" s="118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19" t="s">
        <v>48</v>
      </c>
      <c r="E32" s="36"/>
      <c r="F32" s="36"/>
      <c r="G32" s="36"/>
      <c r="H32" s="36"/>
      <c r="I32" s="36"/>
      <c r="J32" s="120">
        <f>ROUND(J103, 2)</f>
        <v>0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18"/>
      <c r="E33" s="118"/>
      <c r="F33" s="118"/>
      <c r="G33" s="118"/>
      <c r="H33" s="118"/>
      <c r="I33" s="118"/>
      <c r="J33" s="118"/>
      <c r="K33" s="118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1" t="s">
        <v>50</v>
      </c>
      <c r="G34" s="36"/>
      <c r="H34" s="36"/>
      <c r="I34" s="121" t="s">
        <v>49</v>
      </c>
      <c r="J34" s="121" t="s">
        <v>51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2" t="s">
        <v>52</v>
      </c>
      <c r="E35" s="110" t="s">
        <v>53</v>
      </c>
      <c r="F35" s="123">
        <f>ROUND((SUM(BE103:BE1189)),  2)</f>
        <v>0</v>
      </c>
      <c r="G35" s="36"/>
      <c r="H35" s="36"/>
      <c r="I35" s="124">
        <v>0.21</v>
      </c>
      <c r="J35" s="123">
        <f>ROUND(((SUM(BE103:BE1189))*I35),  2)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0" t="s">
        <v>54</v>
      </c>
      <c r="F36" s="123">
        <f>ROUND((SUM(BF103:BF1189)),  2)</f>
        <v>0</v>
      </c>
      <c r="G36" s="36"/>
      <c r="H36" s="36"/>
      <c r="I36" s="124">
        <v>0.15</v>
      </c>
      <c r="J36" s="123">
        <f>ROUND(((SUM(BF103:BF1189))*I36),  2)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55</v>
      </c>
      <c r="F37" s="123">
        <f>ROUND((SUM(BG103:BG1189)),  2)</f>
        <v>0</v>
      </c>
      <c r="G37" s="36"/>
      <c r="H37" s="36"/>
      <c r="I37" s="124">
        <v>0.21</v>
      </c>
      <c r="J37" s="123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0" t="s">
        <v>56</v>
      </c>
      <c r="F38" s="123">
        <f>ROUND((SUM(BH103:BH1189)),  2)</f>
        <v>0</v>
      </c>
      <c r="G38" s="36"/>
      <c r="H38" s="36"/>
      <c r="I38" s="124">
        <v>0.15</v>
      </c>
      <c r="J38" s="123">
        <f>0</f>
        <v>0</v>
      </c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0" t="s">
        <v>57</v>
      </c>
      <c r="F39" s="123">
        <f>ROUND((SUM(BI103:BI1189)),  2)</f>
        <v>0</v>
      </c>
      <c r="G39" s="36"/>
      <c r="H39" s="36"/>
      <c r="I39" s="124">
        <v>0</v>
      </c>
      <c r="J39" s="123">
        <f>0</f>
        <v>0</v>
      </c>
      <c r="K39" s="36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5"/>
      <c r="D41" s="126" t="s">
        <v>58</v>
      </c>
      <c r="E41" s="127"/>
      <c r="F41" s="127"/>
      <c r="G41" s="128" t="s">
        <v>59</v>
      </c>
      <c r="H41" s="129" t="s">
        <v>60</v>
      </c>
      <c r="I41" s="127"/>
      <c r="J41" s="130">
        <f>SUM(J32:J39)</f>
        <v>0</v>
      </c>
      <c r="K41" s="131"/>
      <c r="L41" s="11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4" t="s">
        <v>102</v>
      </c>
      <c r="D47" s="38"/>
      <c r="E47" s="38"/>
      <c r="F47" s="38"/>
      <c r="G47" s="38"/>
      <c r="H47" s="38"/>
      <c r="I47" s="38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26.25" customHeight="1">
      <c r="A50" s="36"/>
      <c r="B50" s="37"/>
      <c r="C50" s="38"/>
      <c r="D50" s="38"/>
      <c r="E50" s="370" t="str">
        <f>E7</f>
        <v>Výměna střešní krytiny a oprava krovu ISŠŽ Plzeň, II etapa, lešení na uliční straně</v>
      </c>
      <c r="F50" s="371"/>
      <c r="G50" s="371"/>
      <c r="H50" s="371"/>
      <c r="I50" s="38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2"/>
      <c r="C51" s="30" t="s">
        <v>98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6"/>
      <c r="B52" s="37"/>
      <c r="C52" s="38"/>
      <c r="D52" s="38"/>
      <c r="E52" s="370" t="s">
        <v>99</v>
      </c>
      <c r="F52" s="369"/>
      <c r="G52" s="369"/>
      <c r="H52" s="369"/>
      <c r="I52" s="38"/>
      <c r="J52" s="38"/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0" t="s">
        <v>100</v>
      </c>
      <c r="D53" s="38"/>
      <c r="E53" s="38"/>
      <c r="F53" s="38"/>
      <c r="G53" s="38"/>
      <c r="H53" s="38"/>
      <c r="I53" s="38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39" t="str">
        <f>E11</f>
        <v>0101 - Výměna střešní krytiny a oprava krovu ISŠŽ Plzeň</v>
      </c>
      <c r="F54" s="369"/>
      <c r="G54" s="369"/>
      <c r="H54" s="369"/>
      <c r="I54" s="38"/>
      <c r="J54" s="38"/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0" t="s">
        <v>22</v>
      </c>
      <c r="D56" s="38"/>
      <c r="E56" s="38"/>
      <c r="F56" s="28" t="str">
        <f>F14</f>
        <v>ISŠŽ Plzeň, Škroupova 13, 301 00 Plzeň, č. p. 209</v>
      </c>
      <c r="G56" s="38"/>
      <c r="H56" s="38"/>
      <c r="I56" s="30" t="s">
        <v>24</v>
      </c>
      <c r="J56" s="61" t="str">
        <f>IF(J14="","",J14)</f>
        <v>2. 2. 2023</v>
      </c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0" t="s">
        <v>30</v>
      </c>
      <c r="D58" s="38"/>
      <c r="E58" s="38"/>
      <c r="F58" s="28" t="str">
        <f>E17</f>
        <v>Integrovaná střední škola živnostenská</v>
      </c>
      <c r="G58" s="38"/>
      <c r="H58" s="38"/>
      <c r="I58" s="30" t="s">
        <v>38</v>
      </c>
      <c r="J58" s="34" t="str">
        <f>E23</f>
        <v>Ing. Rudolf Jedlička</v>
      </c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0" t="s">
        <v>36</v>
      </c>
      <c r="D59" s="38"/>
      <c r="E59" s="38"/>
      <c r="F59" s="28" t="str">
        <f>IF(E20="","",E20)</f>
        <v>Vyplň údaj</v>
      </c>
      <c r="G59" s="38"/>
      <c r="H59" s="38"/>
      <c r="I59" s="30" t="s">
        <v>43</v>
      </c>
      <c r="J59" s="34" t="str">
        <f>E26</f>
        <v xml:space="preserve"> 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1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6" t="s">
        <v>103</v>
      </c>
      <c r="D61" s="137"/>
      <c r="E61" s="137"/>
      <c r="F61" s="137"/>
      <c r="G61" s="137"/>
      <c r="H61" s="137"/>
      <c r="I61" s="137"/>
      <c r="J61" s="138" t="s">
        <v>104</v>
      </c>
      <c r="K61" s="137"/>
      <c r="L61" s="11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39" t="s">
        <v>80</v>
      </c>
      <c r="D63" s="38"/>
      <c r="E63" s="38"/>
      <c r="F63" s="38"/>
      <c r="G63" s="38"/>
      <c r="H63" s="38"/>
      <c r="I63" s="38"/>
      <c r="J63" s="79">
        <f>J103</f>
        <v>0</v>
      </c>
      <c r="K63" s="38"/>
      <c r="L63" s="11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8" t="s">
        <v>105</v>
      </c>
    </row>
    <row r="64" spans="1:47" s="9" customFormat="1" ht="24.95" customHeight="1">
      <c r="B64" s="140"/>
      <c r="C64" s="141"/>
      <c r="D64" s="142" t="s">
        <v>106</v>
      </c>
      <c r="E64" s="143"/>
      <c r="F64" s="143"/>
      <c r="G64" s="143"/>
      <c r="H64" s="143"/>
      <c r="I64" s="143"/>
      <c r="J64" s="144">
        <f>J104</f>
        <v>0</v>
      </c>
      <c r="K64" s="141"/>
      <c r="L64" s="145"/>
    </row>
    <row r="65" spans="2:12" s="10" customFormat="1" ht="19.899999999999999" customHeight="1">
      <c r="B65" s="146"/>
      <c r="C65" s="99"/>
      <c r="D65" s="147" t="s">
        <v>107</v>
      </c>
      <c r="E65" s="148"/>
      <c r="F65" s="148"/>
      <c r="G65" s="148"/>
      <c r="H65" s="148"/>
      <c r="I65" s="148"/>
      <c r="J65" s="149">
        <f>J105</f>
        <v>0</v>
      </c>
      <c r="K65" s="99"/>
      <c r="L65" s="150"/>
    </row>
    <row r="66" spans="2:12" s="10" customFormat="1" ht="19.899999999999999" customHeight="1">
      <c r="B66" s="146"/>
      <c r="C66" s="99"/>
      <c r="D66" s="147" t="s">
        <v>108</v>
      </c>
      <c r="E66" s="148"/>
      <c r="F66" s="148"/>
      <c r="G66" s="148"/>
      <c r="H66" s="148"/>
      <c r="I66" s="148"/>
      <c r="J66" s="149">
        <f>J111</f>
        <v>0</v>
      </c>
      <c r="K66" s="99"/>
      <c r="L66" s="150"/>
    </row>
    <row r="67" spans="2:12" s="10" customFormat="1" ht="19.899999999999999" customHeight="1">
      <c r="B67" s="146"/>
      <c r="C67" s="99"/>
      <c r="D67" s="147" t="s">
        <v>109</v>
      </c>
      <c r="E67" s="148"/>
      <c r="F67" s="148"/>
      <c r="G67" s="148"/>
      <c r="H67" s="148"/>
      <c r="I67" s="148"/>
      <c r="J67" s="149">
        <f>J168</f>
        <v>0</v>
      </c>
      <c r="K67" s="99"/>
      <c r="L67" s="150"/>
    </row>
    <row r="68" spans="2:12" s="10" customFormat="1" ht="19.899999999999999" customHeight="1">
      <c r="B68" s="146"/>
      <c r="C68" s="99"/>
      <c r="D68" s="147" t="s">
        <v>110</v>
      </c>
      <c r="E68" s="148"/>
      <c r="F68" s="148"/>
      <c r="G68" s="148"/>
      <c r="H68" s="148"/>
      <c r="I68" s="148"/>
      <c r="J68" s="149">
        <f>J263</f>
        <v>0</v>
      </c>
      <c r="K68" s="99"/>
      <c r="L68" s="150"/>
    </row>
    <row r="69" spans="2:12" s="10" customFormat="1" ht="19.899999999999999" customHeight="1">
      <c r="B69" s="146"/>
      <c r="C69" s="99"/>
      <c r="D69" s="147" t="s">
        <v>111</v>
      </c>
      <c r="E69" s="148"/>
      <c r="F69" s="148"/>
      <c r="G69" s="148"/>
      <c r="H69" s="148"/>
      <c r="I69" s="148"/>
      <c r="J69" s="149">
        <f>J282</f>
        <v>0</v>
      </c>
      <c r="K69" s="99"/>
      <c r="L69" s="150"/>
    </row>
    <row r="70" spans="2:12" s="9" customFormat="1" ht="24.95" customHeight="1">
      <c r="B70" s="140"/>
      <c r="C70" s="141"/>
      <c r="D70" s="142" t="s">
        <v>112</v>
      </c>
      <c r="E70" s="143"/>
      <c r="F70" s="143"/>
      <c r="G70" s="143"/>
      <c r="H70" s="143"/>
      <c r="I70" s="143"/>
      <c r="J70" s="144">
        <f>J285</f>
        <v>0</v>
      </c>
      <c r="K70" s="141"/>
      <c r="L70" s="145"/>
    </row>
    <row r="71" spans="2:12" s="10" customFormat="1" ht="19.899999999999999" customHeight="1">
      <c r="B71" s="146"/>
      <c r="C71" s="99"/>
      <c r="D71" s="147" t="s">
        <v>113</v>
      </c>
      <c r="E71" s="148"/>
      <c r="F71" s="148"/>
      <c r="G71" s="148"/>
      <c r="H71" s="148"/>
      <c r="I71" s="148"/>
      <c r="J71" s="149">
        <f>J286</f>
        <v>0</v>
      </c>
      <c r="K71" s="99"/>
      <c r="L71" s="150"/>
    </row>
    <row r="72" spans="2:12" s="10" customFormat="1" ht="19.899999999999999" customHeight="1">
      <c r="B72" s="146"/>
      <c r="C72" s="99"/>
      <c r="D72" s="147" t="s">
        <v>114</v>
      </c>
      <c r="E72" s="148"/>
      <c r="F72" s="148"/>
      <c r="G72" s="148"/>
      <c r="H72" s="148"/>
      <c r="I72" s="148"/>
      <c r="J72" s="149">
        <f>J317</f>
        <v>0</v>
      </c>
      <c r="K72" s="99"/>
      <c r="L72" s="150"/>
    </row>
    <row r="73" spans="2:12" s="10" customFormat="1" ht="19.899999999999999" customHeight="1">
      <c r="B73" s="146"/>
      <c r="C73" s="99"/>
      <c r="D73" s="147" t="s">
        <v>115</v>
      </c>
      <c r="E73" s="148"/>
      <c r="F73" s="148"/>
      <c r="G73" s="148"/>
      <c r="H73" s="148"/>
      <c r="I73" s="148"/>
      <c r="J73" s="149">
        <f>J360</f>
        <v>0</v>
      </c>
      <c r="K73" s="99"/>
      <c r="L73" s="150"/>
    </row>
    <row r="74" spans="2:12" s="10" customFormat="1" ht="19.899999999999999" customHeight="1">
      <c r="B74" s="146"/>
      <c r="C74" s="99"/>
      <c r="D74" s="147" t="s">
        <v>116</v>
      </c>
      <c r="E74" s="148"/>
      <c r="F74" s="148"/>
      <c r="G74" s="148"/>
      <c r="H74" s="148"/>
      <c r="I74" s="148"/>
      <c r="J74" s="149">
        <f>J364</f>
        <v>0</v>
      </c>
      <c r="K74" s="99"/>
      <c r="L74" s="150"/>
    </row>
    <row r="75" spans="2:12" s="10" customFormat="1" ht="14.85" customHeight="1">
      <c r="B75" s="146"/>
      <c r="C75" s="99"/>
      <c r="D75" s="147" t="s">
        <v>117</v>
      </c>
      <c r="E75" s="148"/>
      <c r="F75" s="148"/>
      <c r="G75" s="148"/>
      <c r="H75" s="148"/>
      <c r="I75" s="148"/>
      <c r="J75" s="149">
        <f>J365</f>
        <v>0</v>
      </c>
      <c r="K75" s="99"/>
      <c r="L75" s="150"/>
    </row>
    <row r="76" spans="2:12" s="10" customFormat="1" ht="19.899999999999999" customHeight="1">
      <c r="B76" s="146"/>
      <c r="C76" s="99"/>
      <c r="D76" s="147" t="s">
        <v>118</v>
      </c>
      <c r="E76" s="148"/>
      <c r="F76" s="148"/>
      <c r="G76" s="148"/>
      <c r="H76" s="148"/>
      <c r="I76" s="148"/>
      <c r="J76" s="149">
        <f>J398</f>
        <v>0</v>
      </c>
      <c r="K76" s="99"/>
      <c r="L76" s="150"/>
    </row>
    <row r="77" spans="2:12" s="10" customFormat="1" ht="19.899999999999999" customHeight="1">
      <c r="B77" s="146"/>
      <c r="C77" s="99"/>
      <c r="D77" s="147" t="s">
        <v>119</v>
      </c>
      <c r="E77" s="148"/>
      <c r="F77" s="148"/>
      <c r="G77" s="148"/>
      <c r="H77" s="148"/>
      <c r="I77" s="148"/>
      <c r="J77" s="149">
        <f>J637</f>
        <v>0</v>
      </c>
      <c r="K77" s="99"/>
      <c r="L77" s="150"/>
    </row>
    <row r="78" spans="2:12" s="10" customFormat="1" ht="19.899999999999999" customHeight="1">
      <c r="B78" s="146"/>
      <c r="C78" s="99"/>
      <c r="D78" s="147" t="s">
        <v>120</v>
      </c>
      <c r="E78" s="148"/>
      <c r="F78" s="148"/>
      <c r="G78" s="148"/>
      <c r="H78" s="148"/>
      <c r="I78" s="148"/>
      <c r="J78" s="149">
        <f>J915</f>
        <v>0</v>
      </c>
      <c r="K78" s="99"/>
      <c r="L78" s="150"/>
    </row>
    <row r="79" spans="2:12" s="10" customFormat="1" ht="19.899999999999999" customHeight="1">
      <c r="B79" s="146"/>
      <c r="C79" s="99"/>
      <c r="D79" s="147" t="s">
        <v>121</v>
      </c>
      <c r="E79" s="148"/>
      <c r="F79" s="148"/>
      <c r="G79" s="148"/>
      <c r="H79" s="148"/>
      <c r="I79" s="148"/>
      <c r="J79" s="149">
        <f>J1115</f>
        <v>0</v>
      </c>
      <c r="K79" s="99"/>
      <c r="L79" s="150"/>
    </row>
    <row r="80" spans="2:12" s="9" customFormat="1" ht="24.95" customHeight="1">
      <c r="B80" s="140"/>
      <c r="C80" s="141"/>
      <c r="D80" s="142" t="s">
        <v>122</v>
      </c>
      <c r="E80" s="143"/>
      <c r="F80" s="143"/>
      <c r="G80" s="143"/>
      <c r="H80" s="143"/>
      <c r="I80" s="143"/>
      <c r="J80" s="144">
        <f>J1178</f>
        <v>0</v>
      </c>
      <c r="K80" s="141"/>
      <c r="L80" s="145"/>
    </row>
    <row r="81" spans="1:31" s="10" customFormat="1" ht="19.899999999999999" customHeight="1">
      <c r="B81" s="146"/>
      <c r="C81" s="99"/>
      <c r="D81" s="147" t="s">
        <v>123</v>
      </c>
      <c r="E81" s="148"/>
      <c r="F81" s="148"/>
      <c r="G81" s="148"/>
      <c r="H81" s="148"/>
      <c r="I81" s="148"/>
      <c r="J81" s="149">
        <f>J1179</f>
        <v>0</v>
      </c>
      <c r="K81" s="99"/>
      <c r="L81" s="150"/>
    </row>
    <row r="82" spans="1:31" s="2" customFormat="1" ht="21.7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7" spans="1:31" s="2" customFormat="1" ht="6.95" customHeight="1">
      <c r="A87" s="36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24.95" customHeight="1">
      <c r="A88" s="36"/>
      <c r="B88" s="37"/>
      <c r="C88" s="24" t="s">
        <v>124</v>
      </c>
      <c r="D88" s="38"/>
      <c r="E88" s="38"/>
      <c r="F88" s="38"/>
      <c r="G88" s="38"/>
      <c r="H88" s="38"/>
      <c r="I88" s="38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0" t="s">
        <v>16</v>
      </c>
      <c r="D90" s="38"/>
      <c r="E90" s="38"/>
      <c r="F90" s="38"/>
      <c r="G90" s="38"/>
      <c r="H90" s="38"/>
      <c r="I90" s="38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26.25" customHeight="1">
      <c r="A91" s="36"/>
      <c r="B91" s="37"/>
      <c r="C91" s="38"/>
      <c r="D91" s="38"/>
      <c r="E91" s="370" t="str">
        <f>E7</f>
        <v>Výměna střešní krytiny a oprava krovu ISŠŽ Plzeň, II etapa, lešení na uliční straně</v>
      </c>
      <c r="F91" s="371"/>
      <c r="G91" s="371"/>
      <c r="H91" s="371"/>
      <c r="I91" s="38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1" customFormat="1" ht="12" customHeight="1">
      <c r="B92" s="22"/>
      <c r="C92" s="30" t="s">
        <v>98</v>
      </c>
      <c r="D92" s="23"/>
      <c r="E92" s="23"/>
      <c r="F92" s="23"/>
      <c r="G92" s="23"/>
      <c r="H92" s="23"/>
      <c r="I92" s="23"/>
      <c r="J92" s="23"/>
      <c r="K92" s="23"/>
      <c r="L92" s="21"/>
    </row>
    <row r="93" spans="1:31" s="2" customFormat="1" ht="16.5" customHeight="1">
      <c r="A93" s="36"/>
      <c r="B93" s="37"/>
      <c r="C93" s="38"/>
      <c r="D93" s="38"/>
      <c r="E93" s="370" t="s">
        <v>99</v>
      </c>
      <c r="F93" s="369"/>
      <c r="G93" s="369"/>
      <c r="H93" s="369"/>
      <c r="I93" s="38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0" t="s">
        <v>100</v>
      </c>
      <c r="D94" s="38"/>
      <c r="E94" s="38"/>
      <c r="F94" s="38"/>
      <c r="G94" s="38"/>
      <c r="H94" s="38"/>
      <c r="I94" s="38"/>
      <c r="J94" s="38"/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6.5" customHeight="1">
      <c r="A95" s="36"/>
      <c r="B95" s="37"/>
      <c r="C95" s="38"/>
      <c r="D95" s="38"/>
      <c r="E95" s="339" t="str">
        <f>E11</f>
        <v>0101 - Výměna střešní krytiny a oprava krovu ISŠŽ Plzeň</v>
      </c>
      <c r="F95" s="369"/>
      <c r="G95" s="369"/>
      <c r="H95" s="369"/>
      <c r="I95" s="38"/>
      <c r="J95" s="38"/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2" customHeight="1">
      <c r="A97" s="36"/>
      <c r="B97" s="37"/>
      <c r="C97" s="30" t="s">
        <v>22</v>
      </c>
      <c r="D97" s="38"/>
      <c r="E97" s="38"/>
      <c r="F97" s="28" t="str">
        <f>F14</f>
        <v>ISŠŽ Plzeň, Škroupova 13, 301 00 Plzeň, č. p. 209</v>
      </c>
      <c r="G97" s="38"/>
      <c r="H97" s="38"/>
      <c r="I97" s="30" t="s">
        <v>24</v>
      </c>
      <c r="J97" s="61" t="str">
        <f>IF(J14="","",J14)</f>
        <v>2. 2. 2023</v>
      </c>
      <c r="K97" s="38"/>
      <c r="L97" s="11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6.9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0" t="s">
        <v>30</v>
      </c>
      <c r="D99" s="38"/>
      <c r="E99" s="38"/>
      <c r="F99" s="28" t="str">
        <f>E17</f>
        <v>Integrovaná střední škola živnostenská</v>
      </c>
      <c r="G99" s="38"/>
      <c r="H99" s="38"/>
      <c r="I99" s="30" t="s">
        <v>38</v>
      </c>
      <c r="J99" s="34" t="str">
        <f>E23</f>
        <v>Ing. Rudolf Jedlička</v>
      </c>
      <c r="K99" s="38"/>
      <c r="L99" s="11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5.2" customHeight="1">
      <c r="A100" s="36"/>
      <c r="B100" s="37"/>
      <c r="C100" s="30" t="s">
        <v>36</v>
      </c>
      <c r="D100" s="38"/>
      <c r="E100" s="38"/>
      <c r="F100" s="28" t="str">
        <f>IF(E20="","",E20)</f>
        <v>Vyplň údaj</v>
      </c>
      <c r="G100" s="38"/>
      <c r="H100" s="38"/>
      <c r="I100" s="30" t="s">
        <v>43</v>
      </c>
      <c r="J100" s="34" t="str">
        <f>E26</f>
        <v xml:space="preserve"> </v>
      </c>
      <c r="K100" s="38"/>
      <c r="L100" s="11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0.35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1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11" customFormat="1" ht="29.25" customHeight="1">
      <c r="A102" s="151"/>
      <c r="B102" s="152"/>
      <c r="C102" s="153" t="s">
        <v>125</v>
      </c>
      <c r="D102" s="154" t="s">
        <v>67</v>
      </c>
      <c r="E102" s="154" t="s">
        <v>63</v>
      </c>
      <c r="F102" s="154" t="s">
        <v>64</v>
      </c>
      <c r="G102" s="154" t="s">
        <v>126</v>
      </c>
      <c r="H102" s="154" t="s">
        <v>127</v>
      </c>
      <c r="I102" s="154" t="s">
        <v>128</v>
      </c>
      <c r="J102" s="154" t="s">
        <v>104</v>
      </c>
      <c r="K102" s="155" t="s">
        <v>129</v>
      </c>
      <c r="L102" s="156"/>
      <c r="M102" s="70" t="s">
        <v>44</v>
      </c>
      <c r="N102" s="71" t="s">
        <v>52</v>
      </c>
      <c r="O102" s="71" t="s">
        <v>130</v>
      </c>
      <c r="P102" s="71" t="s">
        <v>131</v>
      </c>
      <c r="Q102" s="71" t="s">
        <v>132</v>
      </c>
      <c r="R102" s="71" t="s">
        <v>133</v>
      </c>
      <c r="S102" s="71" t="s">
        <v>134</v>
      </c>
      <c r="T102" s="72" t="s">
        <v>135</v>
      </c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</row>
    <row r="103" spans="1:65" s="2" customFormat="1" ht="22.9" customHeight="1">
      <c r="A103" s="36"/>
      <c r="B103" s="37"/>
      <c r="C103" s="77" t="s">
        <v>136</v>
      </c>
      <c r="D103" s="38"/>
      <c r="E103" s="38"/>
      <c r="F103" s="38"/>
      <c r="G103" s="38"/>
      <c r="H103" s="38"/>
      <c r="I103" s="38"/>
      <c r="J103" s="157">
        <f>BK103</f>
        <v>0</v>
      </c>
      <c r="K103" s="38"/>
      <c r="L103" s="41"/>
      <c r="M103" s="73"/>
      <c r="N103" s="158"/>
      <c r="O103" s="74"/>
      <c r="P103" s="159">
        <f>P104+P285+P1178</f>
        <v>0</v>
      </c>
      <c r="Q103" s="74"/>
      <c r="R103" s="159">
        <f>R104+R285+R1178</f>
        <v>60.536429009999992</v>
      </c>
      <c r="S103" s="74"/>
      <c r="T103" s="160">
        <f>T104+T285+T1178</f>
        <v>29.157690040000002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81</v>
      </c>
      <c r="AU103" s="18" t="s">
        <v>105</v>
      </c>
      <c r="BK103" s="161">
        <f>BK104+BK285+BK1178</f>
        <v>0</v>
      </c>
    </row>
    <row r="104" spans="1:65" s="12" customFormat="1" ht="25.9" customHeight="1">
      <c r="B104" s="162"/>
      <c r="C104" s="163"/>
      <c r="D104" s="164" t="s">
        <v>81</v>
      </c>
      <c r="E104" s="165" t="s">
        <v>137</v>
      </c>
      <c r="F104" s="165" t="s">
        <v>138</v>
      </c>
      <c r="G104" s="163"/>
      <c r="H104" s="163"/>
      <c r="I104" s="166"/>
      <c r="J104" s="167">
        <f>BK104</f>
        <v>0</v>
      </c>
      <c r="K104" s="163"/>
      <c r="L104" s="168"/>
      <c r="M104" s="169"/>
      <c r="N104" s="170"/>
      <c r="O104" s="170"/>
      <c r="P104" s="171">
        <f>P105+P111+P168+P263+P282</f>
        <v>0</v>
      </c>
      <c r="Q104" s="170"/>
      <c r="R104" s="171">
        <f>R105+R111+R168+R263+R282</f>
        <v>6.6468240600000001</v>
      </c>
      <c r="S104" s="170"/>
      <c r="T104" s="172">
        <f>T105+T111+T168+T263+T282</f>
        <v>7.4448099999999995</v>
      </c>
      <c r="AR104" s="173" t="s">
        <v>89</v>
      </c>
      <c r="AT104" s="174" t="s">
        <v>81</v>
      </c>
      <c r="AU104" s="174" t="s">
        <v>82</v>
      </c>
      <c r="AY104" s="173" t="s">
        <v>139</v>
      </c>
      <c r="BK104" s="175">
        <f>BK105+BK111+BK168+BK263+BK282</f>
        <v>0</v>
      </c>
    </row>
    <row r="105" spans="1:65" s="12" customFormat="1" ht="22.9" customHeight="1">
      <c r="B105" s="162"/>
      <c r="C105" s="163"/>
      <c r="D105" s="164" t="s">
        <v>81</v>
      </c>
      <c r="E105" s="176" t="s">
        <v>140</v>
      </c>
      <c r="F105" s="176" t="s">
        <v>141</v>
      </c>
      <c r="G105" s="163"/>
      <c r="H105" s="163"/>
      <c r="I105" s="166"/>
      <c r="J105" s="177">
        <f>BK105</f>
        <v>0</v>
      </c>
      <c r="K105" s="163"/>
      <c r="L105" s="168"/>
      <c r="M105" s="169"/>
      <c r="N105" s="170"/>
      <c r="O105" s="170"/>
      <c r="P105" s="171">
        <f>SUM(P106:P110)</f>
        <v>0</v>
      </c>
      <c r="Q105" s="170"/>
      <c r="R105" s="171">
        <f>SUM(R106:R110)</f>
        <v>7.1367800000000009E-2</v>
      </c>
      <c r="S105" s="170"/>
      <c r="T105" s="172">
        <f>SUM(T106:T110)</f>
        <v>0</v>
      </c>
      <c r="AR105" s="173" t="s">
        <v>89</v>
      </c>
      <c r="AT105" s="174" t="s">
        <v>81</v>
      </c>
      <c r="AU105" s="174" t="s">
        <v>89</v>
      </c>
      <c r="AY105" s="173" t="s">
        <v>139</v>
      </c>
      <c r="BK105" s="175">
        <f>SUM(BK106:BK110)</f>
        <v>0</v>
      </c>
    </row>
    <row r="106" spans="1:65" s="2" customFormat="1" ht="37.9" customHeight="1">
      <c r="A106" s="36"/>
      <c r="B106" s="37"/>
      <c r="C106" s="178" t="s">
        <v>89</v>
      </c>
      <c r="D106" s="178" t="s">
        <v>142</v>
      </c>
      <c r="E106" s="179" t="s">
        <v>143</v>
      </c>
      <c r="F106" s="180" t="s">
        <v>144</v>
      </c>
      <c r="G106" s="181" t="s">
        <v>145</v>
      </c>
      <c r="H106" s="182">
        <v>7.0000000000000007E-2</v>
      </c>
      <c r="I106" s="183"/>
      <c r="J106" s="184">
        <f>ROUND(I106*H106,2)</f>
        <v>0</v>
      </c>
      <c r="K106" s="180" t="s">
        <v>146</v>
      </c>
      <c r="L106" s="41"/>
      <c r="M106" s="185" t="s">
        <v>44</v>
      </c>
      <c r="N106" s="186" t="s">
        <v>53</v>
      </c>
      <c r="O106" s="66"/>
      <c r="P106" s="187">
        <f>O106*H106</f>
        <v>0</v>
      </c>
      <c r="Q106" s="187">
        <v>1.9539999999999998E-2</v>
      </c>
      <c r="R106" s="187">
        <f>Q106*H106</f>
        <v>1.3678E-3</v>
      </c>
      <c r="S106" s="187">
        <v>0</v>
      </c>
      <c r="T106" s="18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9" t="s">
        <v>147</v>
      </c>
      <c r="AT106" s="189" t="s">
        <v>142</v>
      </c>
      <c r="AU106" s="189" t="s">
        <v>91</v>
      </c>
      <c r="AY106" s="18" t="s">
        <v>139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8" t="s">
        <v>89</v>
      </c>
      <c r="BK106" s="190">
        <f>ROUND(I106*H106,2)</f>
        <v>0</v>
      </c>
      <c r="BL106" s="18" t="s">
        <v>147</v>
      </c>
      <c r="BM106" s="189" t="s">
        <v>148</v>
      </c>
    </row>
    <row r="107" spans="1:65" s="2" customFormat="1">
      <c r="A107" s="36"/>
      <c r="B107" s="37"/>
      <c r="C107" s="38"/>
      <c r="D107" s="191" t="s">
        <v>149</v>
      </c>
      <c r="E107" s="38"/>
      <c r="F107" s="192" t="s">
        <v>150</v>
      </c>
      <c r="G107" s="38"/>
      <c r="H107" s="38"/>
      <c r="I107" s="193"/>
      <c r="J107" s="38"/>
      <c r="K107" s="38"/>
      <c r="L107" s="41"/>
      <c r="M107" s="194"/>
      <c r="N107" s="19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149</v>
      </c>
      <c r="AU107" s="18" t="s">
        <v>91</v>
      </c>
    </row>
    <row r="108" spans="1:65" s="13" customFormat="1" ht="22.5">
      <c r="B108" s="196"/>
      <c r="C108" s="197"/>
      <c r="D108" s="198" t="s">
        <v>151</v>
      </c>
      <c r="E108" s="199" t="s">
        <v>44</v>
      </c>
      <c r="F108" s="200" t="s">
        <v>152</v>
      </c>
      <c r="G108" s="197"/>
      <c r="H108" s="201">
        <v>7.0000000000000007E-2</v>
      </c>
      <c r="I108" s="202"/>
      <c r="J108" s="197"/>
      <c r="K108" s="197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151</v>
      </c>
      <c r="AU108" s="207" t="s">
        <v>91</v>
      </c>
      <c r="AV108" s="13" t="s">
        <v>91</v>
      </c>
      <c r="AW108" s="13" t="s">
        <v>42</v>
      </c>
      <c r="AX108" s="13" t="s">
        <v>89</v>
      </c>
      <c r="AY108" s="207" t="s">
        <v>139</v>
      </c>
    </row>
    <row r="109" spans="1:65" s="2" customFormat="1" ht="24.2" customHeight="1">
      <c r="A109" s="36"/>
      <c r="B109" s="37"/>
      <c r="C109" s="208" t="s">
        <v>91</v>
      </c>
      <c r="D109" s="208" t="s">
        <v>153</v>
      </c>
      <c r="E109" s="209" t="s">
        <v>154</v>
      </c>
      <c r="F109" s="210" t="s">
        <v>155</v>
      </c>
      <c r="G109" s="211" t="s">
        <v>145</v>
      </c>
      <c r="H109" s="212">
        <v>7.0000000000000007E-2</v>
      </c>
      <c r="I109" s="213"/>
      <c r="J109" s="214">
        <f>ROUND(I109*H109,2)</f>
        <v>0</v>
      </c>
      <c r="K109" s="210" t="s">
        <v>146</v>
      </c>
      <c r="L109" s="215"/>
      <c r="M109" s="216" t="s">
        <v>44</v>
      </c>
      <c r="N109" s="217" t="s">
        <v>53</v>
      </c>
      <c r="O109" s="66"/>
      <c r="P109" s="187">
        <f>O109*H109</f>
        <v>0</v>
      </c>
      <c r="Q109" s="187">
        <v>1</v>
      </c>
      <c r="R109" s="187">
        <f>Q109*H109</f>
        <v>7.0000000000000007E-2</v>
      </c>
      <c r="S109" s="187">
        <v>0</v>
      </c>
      <c r="T109" s="18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9" t="s">
        <v>156</v>
      </c>
      <c r="AT109" s="189" t="s">
        <v>153</v>
      </c>
      <c r="AU109" s="189" t="s">
        <v>91</v>
      </c>
      <c r="AY109" s="18" t="s">
        <v>139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8" t="s">
        <v>89</v>
      </c>
      <c r="BK109" s="190">
        <f>ROUND(I109*H109,2)</f>
        <v>0</v>
      </c>
      <c r="BL109" s="18" t="s">
        <v>147</v>
      </c>
      <c r="BM109" s="189" t="s">
        <v>157</v>
      </c>
    </row>
    <row r="110" spans="1:65" s="13" customFormat="1" ht="22.5">
      <c r="B110" s="196"/>
      <c r="C110" s="197"/>
      <c r="D110" s="198" t="s">
        <v>151</v>
      </c>
      <c r="E110" s="199" t="s">
        <v>44</v>
      </c>
      <c r="F110" s="200" t="s">
        <v>152</v>
      </c>
      <c r="G110" s="197"/>
      <c r="H110" s="201">
        <v>7.0000000000000007E-2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151</v>
      </c>
      <c r="AU110" s="207" t="s">
        <v>91</v>
      </c>
      <c r="AV110" s="13" t="s">
        <v>91</v>
      </c>
      <c r="AW110" s="13" t="s">
        <v>42</v>
      </c>
      <c r="AX110" s="13" t="s">
        <v>89</v>
      </c>
      <c r="AY110" s="207" t="s">
        <v>139</v>
      </c>
    </row>
    <row r="111" spans="1:65" s="12" customFormat="1" ht="22.9" customHeight="1">
      <c r="B111" s="162"/>
      <c r="C111" s="163"/>
      <c r="D111" s="164" t="s">
        <v>81</v>
      </c>
      <c r="E111" s="176" t="s">
        <v>158</v>
      </c>
      <c r="F111" s="176" t="s">
        <v>159</v>
      </c>
      <c r="G111" s="163"/>
      <c r="H111" s="163"/>
      <c r="I111" s="166"/>
      <c r="J111" s="177">
        <f>BK111</f>
        <v>0</v>
      </c>
      <c r="K111" s="163"/>
      <c r="L111" s="168"/>
      <c r="M111" s="169"/>
      <c r="N111" s="170"/>
      <c r="O111" s="170"/>
      <c r="P111" s="171">
        <f>SUM(P112:P167)</f>
        <v>0</v>
      </c>
      <c r="Q111" s="170"/>
      <c r="R111" s="171">
        <f>SUM(R112:R167)</f>
        <v>6.5397166599999998</v>
      </c>
      <c r="S111" s="170"/>
      <c r="T111" s="172">
        <f>SUM(T112:T167)</f>
        <v>0</v>
      </c>
      <c r="AR111" s="173" t="s">
        <v>89</v>
      </c>
      <c r="AT111" s="174" t="s">
        <v>81</v>
      </c>
      <c r="AU111" s="174" t="s">
        <v>89</v>
      </c>
      <c r="AY111" s="173" t="s">
        <v>139</v>
      </c>
      <c r="BK111" s="175">
        <f>SUM(BK112:BK167)</f>
        <v>0</v>
      </c>
    </row>
    <row r="112" spans="1:65" s="2" customFormat="1" ht="44.25" customHeight="1">
      <c r="A112" s="36"/>
      <c r="B112" s="37"/>
      <c r="C112" s="178" t="s">
        <v>140</v>
      </c>
      <c r="D112" s="178" t="s">
        <v>142</v>
      </c>
      <c r="E112" s="179" t="s">
        <v>160</v>
      </c>
      <c r="F112" s="180" t="s">
        <v>161</v>
      </c>
      <c r="G112" s="181" t="s">
        <v>162</v>
      </c>
      <c r="H112" s="182">
        <v>280.64</v>
      </c>
      <c r="I112" s="183"/>
      <c r="J112" s="184">
        <f>ROUND(I112*H112,2)</f>
        <v>0</v>
      </c>
      <c r="K112" s="180" t="s">
        <v>146</v>
      </c>
      <c r="L112" s="41"/>
      <c r="M112" s="185" t="s">
        <v>44</v>
      </c>
      <c r="N112" s="186" t="s">
        <v>53</v>
      </c>
      <c r="O112" s="66"/>
      <c r="P112" s="187">
        <f>O112*H112</f>
        <v>0</v>
      </c>
      <c r="Q112" s="187">
        <v>1.7399999999999999E-2</v>
      </c>
      <c r="R112" s="187">
        <f>Q112*H112</f>
        <v>4.8831359999999995</v>
      </c>
      <c r="S112" s="187">
        <v>0</v>
      </c>
      <c r="T112" s="18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9" t="s">
        <v>147</v>
      </c>
      <c r="AT112" s="189" t="s">
        <v>142</v>
      </c>
      <c r="AU112" s="189" t="s">
        <v>91</v>
      </c>
      <c r="AY112" s="18" t="s">
        <v>139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8" t="s">
        <v>89</v>
      </c>
      <c r="BK112" s="190">
        <f>ROUND(I112*H112,2)</f>
        <v>0</v>
      </c>
      <c r="BL112" s="18" t="s">
        <v>147</v>
      </c>
      <c r="BM112" s="189" t="s">
        <v>163</v>
      </c>
    </row>
    <row r="113" spans="1:65" s="2" customFormat="1">
      <c r="A113" s="36"/>
      <c r="B113" s="37"/>
      <c r="C113" s="38"/>
      <c r="D113" s="191" t="s">
        <v>149</v>
      </c>
      <c r="E113" s="38"/>
      <c r="F113" s="192" t="s">
        <v>164</v>
      </c>
      <c r="G113" s="38"/>
      <c r="H113" s="38"/>
      <c r="I113" s="193"/>
      <c r="J113" s="38"/>
      <c r="K113" s="38"/>
      <c r="L113" s="41"/>
      <c r="M113" s="194"/>
      <c r="N113" s="19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149</v>
      </c>
      <c r="AU113" s="18" t="s">
        <v>91</v>
      </c>
    </row>
    <row r="114" spans="1:65" s="13" customFormat="1" ht="22.5">
      <c r="B114" s="196"/>
      <c r="C114" s="197"/>
      <c r="D114" s="198" t="s">
        <v>151</v>
      </c>
      <c r="E114" s="199" t="s">
        <v>44</v>
      </c>
      <c r="F114" s="200" t="s">
        <v>165</v>
      </c>
      <c r="G114" s="197"/>
      <c r="H114" s="201">
        <v>89.2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151</v>
      </c>
      <c r="AU114" s="207" t="s">
        <v>91</v>
      </c>
      <c r="AV114" s="13" t="s">
        <v>91</v>
      </c>
      <c r="AW114" s="13" t="s">
        <v>42</v>
      </c>
      <c r="AX114" s="13" t="s">
        <v>82</v>
      </c>
      <c r="AY114" s="207" t="s">
        <v>139</v>
      </c>
    </row>
    <row r="115" spans="1:65" s="13" customFormat="1" ht="22.5">
      <c r="B115" s="196"/>
      <c r="C115" s="197"/>
      <c r="D115" s="198" t="s">
        <v>151</v>
      </c>
      <c r="E115" s="199" t="s">
        <v>44</v>
      </c>
      <c r="F115" s="200" t="s">
        <v>166</v>
      </c>
      <c r="G115" s="197"/>
      <c r="H115" s="201">
        <v>135.78</v>
      </c>
      <c r="I115" s="202"/>
      <c r="J115" s="197"/>
      <c r="K115" s="197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151</v>
      </c>
      <c r="AU115" s="207" t="s">
        <v>91</v>
      </c>
      <c r="AV115" s="13" t="s">
        <v>91</v>
      </c>
      <c r="AW115" s="13" t="s">
        <v>42</v>
      </c>
      <c r="AX115" s="13" t="s">
        <v>82</v>
      </c>
      <c r="AY115" s="207" t="s">
        <v>139</v>
      </c>
    </row>
    <row r="116" spans="1:65" s="13" customFormat="1" ht="22.5">
      <c r="B116" s="196"/>
      <c r="C116" s="197"/>
      <c r="D116" s="198" t="s">
        <v>151</v>
      </c>
      <c r="E116" s="199" t="s">
        <v>44</v>
      </c>
      <c r="F116" s="200" t="s">
        <v>167</v>
      </c>
      <c r="G116" s="197"/>
      <c r="H116" s="201">
        <v>55.66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151</v>
      </c>
      <c r="AU116" s="207" t="s">
        <v>91</v>
      </c>
      <c r="AV116" s="13" t="s">
        <v>91</v>
      </c>
      <c r="AW116" s="13" t="s">
        <v>42</v>
      </c>
      <c r="AX116" s="13" t="s">
        <v>82</v>
      </c>
      <c r="AY116" s="207" t="s">
        <v>139</v>
      </c>
    </row>
    <row r="117" spans="1:65" s="14" customFormat="1">
      <c r="B117" s="218"/>
      <c r="C117" s="219"/>
      <c r="D117" s="198" t="s">
        <v>151</v>
      </c>
      <c r="E117" s="220" t="s">
        <v>44</v>
      </c>
      <c r="F117" s="221" t="s">
        <v>168</v>
      </c>
      <c r="G117" s="219"/>
      <c r="H117" s="222">
        <v>280.64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151</v>
      </c>
      <c r="AU117" s="228" t="s">
        <v>91</v>
      </c>
      <c r="AV117" s="14" t="s">
        <v>147</v>
      </c>
      <c r="AW117" s="14" t="s">
        <v>42</v>
      </c>
      <c r="AX117" s="14" t="s">
        <v>89</v>
      </c>
      <c r="AY117" s="228" t="s">
        <v>139</v>
      </c>
    </row>
    <row r="118" spans="1:65" s="2" customFormat="1" ht="33" customHeight="1">
      <c r="A118" s="36"/>
      <c r="B118" s="37"/>
      <c r="C118" s="178" t="s">
        <v>147</v>
      </c>
      <c r="D118" s="178" t="s">
        <v>142</v>
      </c>
      <c r="E118" s="179" t="s">
        <v>169</v>
      </c>
      <c r="F118" s="180" t="s">
        <v>170</v>
      </c>
      <c r="G118" s="181" t="s">
        <v>162</v>
      </c>
      <c r="H118" s="182">
        <v>21.43</v>
      </c>
      <c r="I118" s="183"/>
      <c r="J118" s="184">
        <f>ROUND(I118*H118,2)</f>
        <v>0</v>
      </c>
      <c r="K118" s="180" t="s">
        <v>146</v>
      </c>
      <c r="L118" s="41"/>
      <c r="M118" s="185" t="s">
        <v>44</v>
      </c>
      <c r="N118" s="186" t="s">
        <v>53</v>
      </c>
      <c r="O118" s="66"/>
      <c r="P118" s="187">
        <f>O118*H118</f>
        <v>0</v>
      </c>
      <c r="Q118" s="187">
        <v>7.3499999999999998E-3</v>
      </c>
      <c r="R118" s="187">
        <f>Q118*H118</f>
        <v>0.1575105</v>
      </c>
      <c r="S118" s="187">
        <v>0</v>
      </c>
      <c r="T118" s="18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9" t="s">
        <v>147</v>
      </c>
      <c r="AT118" s="189" t="s">
        <v>142</v>
      </c>
      <c r="AU118" s="189" t="s">
        <v>91</v>
      </c>
      <c r="AY118" s="18" t="s">
        <v>139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8" t="s">
        <v>89</v>
      </c>
      <c r="BK118" s="190">
        <f>ROUND(I118*H118,2)</f>
        <v>0</v>
      </c>
      <c r="BL118" s="18" t="s">
        <v>147</v>
      </c>
      <c r="BM118" s="189" t="s">
        <v>171</v>
      </c>
    </row>
    <row r="119" spans="1:65" s="2" customFormat="1">
      <c r="A119" s="36"/>
      <c r="B119" s="37"/>
      <c r="C119" s="38"/>
      <c r="D119" s="191" t="s">
        <v>149</v>
      </c>
      <c r="E119" s="38"/>
      <c r="F119" s="192" t="s">
        <v>172</v>
      </c>
      <c r="G119" s="38"/>
      <c r="H119" s="38"/>
      <c r="I119" s="193"/>
      <c r="J119" s="38"/>
      <c r="K119" s="38"/>
      <c r="L119" s="41"/>
      <c r="M119" s="194"/>
      <c r="N119" s="195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8" t="s">
        <v>149</v>
      </c>
      <c r="AU119" s="18" t="s">
        <v>91</v>
      </c>
    </row>
    <row r="120" spans="1:65" s="13" customFormat="1">
      <c r="B120" s="196"/>
      <c r="C120" s="197"/>
      <c r="D120" s="198" t="s">
        <v>151</v>
      </c>
      <c r="E120" s="199" t="s">
        <v>44</v>
      </c>
      <c r="F120" s="200" t="s">
        <v>173</v>
      </c>
      <c r="G120" s="197"/>
      <c r="H120" s="201">
        <v>4.55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151</v>
      </c>
      <c r="AU120" s="207" t="s">
        <v>91</v>
      </c>
      <c r="AV120" s="13" t="s">
        <v>91</v>
      </c>
      <c r="AW120" s="13" t="s">
        <v>42</v>
      </c>
      <c r="AX120" s="13" t="s">
        <v>82</v>
      </c>
      <c r="AY120" s="207" t="s">
        <v>139</v>
      </c>
    </row>
    <row r="121" spans="1:65" s="13" customFormat="1">
      <c r="B121" s="196"/>
      <c r="C121" s="197"/>
      <c r="D121" s="198" t="s">
        <v>151</v>
      </c>
      <c r="E121" s="199" t="s">
        <v>44</v>
      </c>
      <c r="F121" s="200" t="s">
        <v>174</v>
      </c>
      <c r="G121" s="197"/>
      <c r="H121" s="201">
        <v>16.88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151</v>
      </c>
      <c r="AU121" s="207" t="s">
        <v>91</v>
      </c>
      <c r="AV121" s="13" t="s">
        <v>91</v>
      </c>
      <c r="AW121" s="13" t="s">
        <v>42</v>
      </c>
      <c r="AX121" s="13" t="s">
        <v>82</v>
      </c>
      <c r="AY121" s="207" t="s">
        <v>139</v>
      </c>
    </row>
    <row r="122" spans="1:65" s="14" customFormat="1">
      <c r="B122" s="218"/>
      <c r="C122" s="219"/>
      <c r="D122" s="198" t="s">
        <v>151</v>
      </c>
      <c r="E122" s="220" t="s">
        <v>44</v>
      </c>
      <c r="F122" s="221" t="s">
        <v>168</v>
      </c>
      <c r="G122" s="219"/>
      <c r="H122" s="222">
        <v>21.43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151</v>
      </c>
      <c r="AU122" s="228" t="s">
        <v>91</v>
      </c>
      <c r="AV122" s="14" t="s">
        <v>147</v>
      </c>
      <c r="AW122" s="14" t="s">
        <v>42</v>
      </c>
      <c r="AX122" s="14" t="s">
        <v>89</v>
      </c>
      <c r="AY122" s="228" t="s">
        <v>139</v>
      </c>
    </row>
    <row r="123" spans="1:65" s="2" customFormat="1" ht="37.9" customHeight="1">
      <c r="A123" s="36"/>
      <c r="B123" s="37"/>
      <c r="C123" s="178" t="s">
        <v>175</v>
      </c>
      <c r="D123" s="178" t="s">
        <v>142</v>
      </c>
      <c r="E123" s="179" t="s">
        <v>176</v>
      </c>
      <c r="F123" s="180" t="s">
        <v>177</v>
      </c>
      <c r="G123" s="181" t="s">
        <v>162</v>
      </c>
      <c r="H123" s="182">
        <v>21.43</v>
      </c>
      <c r="I123" s="183"/>
      <c r="J123" s="184">
        <f>ROUND(I123*H123,2)</f>
        <v>0</v>
      </c>
      <c r="K123" s="180" t="s">
        <v>146</v>
      </c>
      <c r="L123" s="41"/>
      <c r="M123" s="185" t="s">
        <v>44</v>
      </c>
      <c r="N123" s="186" t="s">
        <v>53</v>
      </c>
      <c r="O123" s="66"/>
      <c r="P123" s="187">
        <f>O123*H123</f>
        <v>0</v>
      </c>
      <c r="Q123" s="187">
        <v>1.575E-2</v>
      </c>
      <c r="R123" s="187">
        <f>Q123*H123</f>
        <v>0.3375225</v>
      </c>
      <c r="S123" s="187">
        <v>0</v>
      </c>
      <c r="T123" s="18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9" t="s">
        <v>147</v>
      </c>
      <c r="AT123" s="189" t="s">
        <v>142</v>
      </c>
      <c r="AU123" s="189" t="s">
        <v>91</v>
      </c>
      <c r="AY123" s="18" t="s">
        <v>139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8" t="s">
        <v>89</v>
      </c>
      <c r="BK123" s="190">
        <f>ROUND(I123*H123,2)</f>
        <v>0</v>
      </c>
      <c r="BL123" s="18" t="s">
        <v>147</v>
      </c>
      <c r="BM123" s="189" t="s">
        <v>178</v>
      </c>
    </row>
    <row r="124" spans="1:65" s="2" customFormat="1">
      <c r="A124" s="36"/>
      <c r="B124" s="37"/>
      <c r="C124" s="38"/>
      <c r="D124" s="191" t="s">
        <v>149</v>
      </c>
      <c r="E124" s="38"/>
      <c r="F124" s="192" t="s">
        <v>179</v>
      </c>
      <c r="G124" s="38"/>
      <c r="H124" s="38"/>
      <c r="I124" s="193"/>
      <c r="J124" s="38"/>
      <c r="K124" s="38"/>
      <c r="L124" s="41"/>
      <c r="M124" s="194"/>
      <c r="N124" s="195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149</v>
      </c>
      <c r="AU124" s="18" t="s">
        <v>91</v>
      </c>
    </row>
    <row r="125" spans="1:65" s="13" customFormat="1">
      <c r="B125" s="196"/>
      <c r="C125" s="197"/>
      <c r="D125" s="198" t="s">
        <v>151</v>
      </c>
      <c r="E125" s="199" t="s">
        <v>44</v>
      </c>
      <c r="F125" s="200" t="s">
        <v>173</v>
      </c>
      <c r="G125" s="197"/>
      <c r="H125" s="201">
        <v>4.55</v>
      </c>
      <c r="I125" s="202"/>
      <c r="J125" s="197"/>
      <c r="K125" s="197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151</v>
      </c>
      <c r="AU125" s="207" t="s">
        <v>91</v>
      </c>
      <c r="AV125" s="13" t="s">
        <v>91</v>
      </c>
      <c r="AW125" s="13" t="s">
        <v>42</v>
      </c>
      <c r="AX125" s="13" t="s">
        <v>82</v>
      </c>
      <c r="AY125" s="207" t="s">
        <v>139</v>
      </c>
    </row>
    <row r="126" spans="1:65" s="13" customFormat="1">
      <c r="B126" s="196"/>
      <c r="C126" s="197"/>
      <c r="D126" s="198" t="s">
        <v>151</v>
      </c>
      <c r="E126" s="199" t="s">
        <v>44</v>
      </c>
      <c r="F126" s="200" t="s">
        <v>174</v>
      </c>
      <c r="G126" s="197"/>
      <c r="H126" s="201">
        <v>16.88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151</v>
      </c>
      <c r="AU126" s="207" t="s">
        <v>91</v>
      </c>
      <c r="AV126" s="13" t="s">
        <v>91</v>
      </c>
      <c r="AW126" s="13" t="s">
        <v>42</v>
      </c>
      <c r="AX126" s="13" t="s">
        <v>82</v>
      </c>
      <c r="AY126" s="207" t="s">
        <v>139</v>
      </c>
    </row>
    <row r="127" spans="1:65" s="14" customFormat="1">
      <c r="B127" s="218"/>
      <c r="C127" s="219"/>
      <c r="D127" s="198" t="s">
        <v>151</v>
      </c>
      <c r="E127" s="220" t="s">
        <v>44</v>
      </c>
      <c r="F127" s="221" t="s">
        <v>168</v>
      </c>
      <c r="G127" s="219"/>
      <c r="H127" s="222">
        <v>21.43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151</v>
      </c>
      <c r="AU127" s="228" t="s">
        <v>91</v>
      </c>
      <c r="AV127" s="14" t="s">
        <v>147</v>
      </c>
      <c r="AW127" s="14" t="s">
        <v>42</v>
      </c>
      <c r="AX127" s="14" t="s">
        <v>89</v>
      </c>
      <c r="AY127" s="228" t="s">
        <v>139</v>
      </c>
    </row>
    <row r="128" spans="1:65" s="2" customFormat="1" ht="37.9" customHeight="1">
      <c r="A128" s="36"/>
      <c r="B128" s="37"/>
      <c r="C128" s="178" t="s">
        <v>158</v>
      </c>
      <c r="D128" s="178" t="s">
        <v>142</v>
      </c>
      <c r="E128" s="179" t="s">
        <v>180</v>
      </c>
      <c r="F128" s="180" t="s">
        <v>181</v>
      </c>
      <c r="G128" s="181" t="s">
        <v>162</v>
      </c>
      <c r="H128" s="182">
        <v>29.55</v>
      </c>
      <c r="I128" s="183"/>
      <c r="J128" s="184">
        <f>ROUND(I128*H128,2)</f>
        <v>0</v>
      </c>
      <c r="K128" s="180" t="s">
        <v>146</v>
      </c>
      <c r="L128" s="41"/>
      <c r="M128" s="185" t="s">
        <v>44</v>
      </c>
      <c r="N128" s="186" t="s">
        <v>53</v>
      </c>
      <c r="O128" s="66"/>
      <c r="P128" s="187">
        <f>O128*H128</f>
        <v>0</v>
      </c>
      <c r="Q128" s="187">
        <v>2.3210000000000001E-2</v>
      </c>
      <c r="R128" s="187">
        <f>Q128*H128</f>
        <v>0.68585550000000006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147</v>
      </c>
      <c r="AT128" s="189" t="s">
        <v>142</v>
      </c>
      <c r="AU128" s="189" t="s">
        <v>91</v>
      </c>
      <c r="AY128" s="18" t="s">
        <v>139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8" t="s">
        <v>89</v>
      </c>
      <c r="BK128" s="190">
        <f>ROUND(I128*H128,2)</f>
        <v>0</v>
      </c>
      <c r="BL128" s="18" t="s">
        <v>147</v>
      </c>
      <c r="BM128" s="189" t="s">
        <v>182</v>
      </c>
    </row>
    <row r="129" spans="1:65" s="2" customFormat="1">
      <c r="A129" s="36"/>
      <c r="B129" s="37"/>
      <c r="C129" s="38"/>
      <c r="D129" s="191" t="s">
        <v>149</v>
      </c>
      <c r="E129" s="38"/>
      <c r="F129" s="192" t="s">
        <v>183</v>
      </c>
      <c r="G129" s="38"/>
      <c r="H129" s="38"/>
      <c r="I129" s="193"/>
      <c r="J129" s="38"/>
      <c r="K129" s="38"/>
      <c r="L129" s="41"/>
      <c r="M129" s="194"/>
      <c r="N129" s="195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149</v>
      </c>
      <c r="AU129" s="18" t="s">
        <v>91</v>
      </c>
    </row>
    <row r="130" spans="1:65" s="13" customFormat="1" ht="22.5">
      <c r="B130" s="196"/>
      <c r="C130" s="197"/>
      <c r="D130" s="198" t="s">
        <v>151</v>
      </c>
      <c r="E130" s="199" t="s">
        <v>44</v>
      </c>
      <c r="F130" s="200" t="s">
        <v>184</v>
      </c>
      <c r="G130" s="197"/>
      <c r="H130" s="201">
        <v>29.55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151</v>
      </c>
      <c r="AU130" s="207" t="s">
        <v>91</v>
      </c>
      <c r="AV130" s="13" t="s">
        <v>91</v>
      </c>
      <c r="AW130" s="13" t="s">
        <v>42</v>
      </c>
      <c r="AX130" s="13" t="s">
        <v>89</v>
      </c>
      <c r="AY130" s="207" t="s">
        <v>139</v>
      </c>
    </row>
    <row r="131" spans="1:65" s="2" customFormat="1" ht="24.2" customHeight="1">
      <c r="A131" s="36"/>
      <c r="B131" s="37"/>
      <c r="C131" s="178" t="s">
        <v>185</v>
      </c>
      <c r="D131" s="178" t="s">
        <v>142</v>
      </c>
      <c r="E131" s="179" t="s">
        <v>186</v>
      </c>
      <c r="F131" s="180" t="s">
        <v>187</v>
      </c>
      <c r="G131" s="181" t="s">
        <v>162</v>
      </c>
      <c r="H131" s="182">
        <v>21.43</v>
      </c>
      <c r="I131" s="183"/>
      <c r="J131" s="184">
        <f>ROUND(I131*H131,2)</f>
        <v>0</v>
      </c>
      <c r="K131" s="180" t="s">
        <v>146</v>
      </c>
      <c r="L131" s="41"/>
      <c r="M131" s="185" t="s">
        <v>44</v>
      </c>
      <c r="N131" s="186" t="s">
        <v>53</v>
      </c>
      <c r="O131" s="66"/>
      <c r="P131" s="187">
        <f>O131*H131</f>
        <v>0</v>
      </c>
      <c r="Q131" s="187">
        <v>4.0000000000000001E-3</v>
      </c>
      <c r="R131" s="187">
        <f>Q131*H131</f>
        <v>8.5720000000000005E-2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147</v>
      </c>
      <c r="AT131" s="189" t="s">
        <v>142</v>
      </c>
      <c r="AU131" s="189" t="s">
        <v>91</v>
      </c>
      <c r="AY131" s="18" t="s">
        <v>139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8" t="s">
        <v>89</v>
      </c>
      <c r="BK131" s="190">
        <f>ROUND(I131*H131,2)</f>
        <v>0</v>
      </c>
      <c r="BL131" s="18" t="s">
        <v>147</v>
      </c>
      <c r="BM131" s="189" t="s">
        <v>188</v>
      </c>
    </row>
    <row r="132" spans="1:65" s="2" customFormat="1">
      <c r="A132" s="36"/>
      <c r="B132" s="37"/>
      <c r="C132" s="38"/>
      <c r="D132" s="191" t="s">
        <v>149</v>
      </c>
      <c r="E132" s="38"/>
      <c r="F132" s="192" t="s">
        <v>189</v>
      </c>
      <c r="G132" s="38"/>
      <c r="H132" s="38"/>
      <c r="I132" s="193"/>
      <c r="J132" s="38"/>
      <c r="K132" s="38"/>
      <c r="L132" s="41"/>
      <c r="M132" s="194"/>
      <c r="N132" s="195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8" t="s">
        <v>149</v>
      </c>
      <c r="AU132" s="18" t="s">
        <v>91</v>
      </c>
    </row>
    <row r="133" spans="1:65" s="13" customFormat="1">
      <c r="B133" s="196"/>
      <c r="C133" s="197"/>
      <c r="D133" s="198" t="s">
        <v>151</v>
      </c>
      <c r="E133" s="199" t="s">
        <v>44</v>
      </c>
      <c r="F133" s="200" t="s">
        <v>173</v>
      </c>
      <c r="G133" s="197"/>
      <c r="H133" s="201">
        <v>4.55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151</v>
      </c>
      <c r="AU133" s="207" t="s">
        <v>91</v>
      </c>
      <c r="AV133" s="13" t="s">
        <v>91</v>
      </c>
      <c r="AW133" s="13" t="s">
        <v>42</v>
      </c>
      <c r="AX133" s="13" t="s">
        <v>82</v>
      </c>
      <c r="AY133" s="207" t="s">
        <v>139</v>
      </c>
    </row>
    <row r="134" spans="1:65" s="13" customFormat="1">
      <c r="B134" s="196"/>
      <c r="C134" s="197"/>
      <c r="D134" s="198" t="s">
        <v>151</v>
      </c>
      <c r="E134" s="199" t="s">
        <v>44</v>
      </c>
      <c r="F134" s="200" t="s">
        <v>174</v>
      </c>
      <c r="G134" s="197"/>
      <c r="H134" s="201">
        <v>16.88</v>
      </c>
      <c r="I134" s="202"/>
      <c r="J134" s="197"/>
      <c r="K134" s="197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151</v>
      </c>
      <c r="AU134" s="207" t="s">
        <v>91</v>
      </c>
      <c r="AV134" s="13" t="s">
        <v>91</v>
      </c>
      <c r="AW134" s="13" t="s">
        <v>42</v>
      </c>
      <c r="AX134" s="13" t="s">
        <v>82</v>
      </c>
      <c r="AY134" s="207" t="s">
        <v>139</v>
      </c>
    </row>
    <row r="135" spans="1:65" s="14" customFormat="1">
      <c r="B135" s="218"/>
      <c r="C135" s="219"/>
      <c r="D135" s="198" t="s">
        <v>151</v>
      </c>
      <c r="E135" s="220" t="s">
        <v>44</v>
      </c>
      <c r="F135" s="221" t="s">
        <v>168</v>
      </c>
      <c r="G135" s="219"/>
      <c r="H135" s="222">
        <v>21.43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151</v>
      </c>
      <c r="AU135" s="228" t="s">
        <v>91</v>
      </c>
      <c r="AV135" s="14" t="s">
        <v>147</v>
      </c>
      <c r="AW135" s="14" t="s">
        <v>42</v>
      </c>
      <c r="AX135" s="14" t="s">
        <v>89</v>
      </c>
      <c r="AY135" s="228" t="s">
        <v>139</v>
      </c>
    </row>
    <row r="136" spans="1:65" s="2" customFormat="1" ht="49.15" customHeight="1">
      <c r="A136" s="36"/>
      <c r="B136" s="37"/>
      <c r="C136" s="178" t="s">
        <v>156</v>
      </c>
      <c r="D136" s="178" t="s">
        <v>142</v>
      </c>
      <c r="E136" s="179" t="s">
        <v>190</v>
      </c>
      <c r="F136" s="180" t="s">
        <v>191</v>
      </c>
      <c r="G136" s="181" t="s">
        <v>162</v>
      </c>
      <c r="H136" s="182">
        <v>4.32</v>
      </c>
      <c r="I136" s="183"/>
      <c r="J136" s="184">
        <f>ROUND(I136*H136,2)</f>
        <v>0</v>
      </c>
      <c r="K136" s="180" t="s">
        <v>146</v>
      </c>
      <c r="L136" s="41"/>
      <c r="M136" s="185" t="s">
        <v>44</v>
      </c>
      <c r="N136" s="186" t="s">
        <v>53</v>
      </c>
      <c r="O136" s="66"/>
      <c r="P136" s="187">
        <f>O136*H136</f>
        <v>0</v>
      </c>
      <c r="Q136" s="187">
        <v>2.2699999999999999E-3</v>
      </c>
      <c r="R136" s="187">
        <f>Q136*H136</f>
        <v>9.8063999999999998E-3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147</v>
      </c>
      <c r="AT136" s="189" t="s">
        <v>142</v>
      </c>
      <c r="AU136" s="189" t="s">
        <v>91</v>
      </c>
      <c r="AY136" s="18" t="s">
        <v>139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8" t="s">
        <v>89</v>
      </c>
      <c r="BK136" s="190">
        <f>ROUND(I136*H136,2)</f>
        <v>0</v>
      </c>
      <c r="BL136" s="18" t="s">
        <v>147</v>
      </c>
      <c r="BM136" s="189" t="s">
        <v>192</v>
      </c>
    </row>
    <row r="137" spans="1:65" s="2" customFormat="1">
      <c r="A137" s="36"/>
      <c r="B137" s="37"/>
      <c r="C137" s="38"/>
      <c r="D137" s="191" t="s">
        <v>149</v>
      </c>
      <c r="E137" s="38"/>
      <c r="F137" s="192" t="s">
        <v>193</v>
      </c>
      <c r="G137" s="38"/>
      <c r="H137" s="38"/>
      <c r="I137" s="193"/>
      <c r="J137" s="38"/>
      <c r="K137" s="38"/>
      <c r="L137" s="41"/>
      <c r="M137" s="194"/>
      <c r="N137" s="19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8" t="s">
        <v>149</v>
      </c>
      <c r="AU137" s="18" t="s">
        <v>91</v>
      </c>
    </row>
    <row r="138" spans="1:65" s="13" customFormat="1">
      <c r="B138" s="196"/>
      <c r="C138" s="197"/>
      <c r="D138" s="198" t="s">
        <v>151</v>
      </c>
      <c r="E138" s="199" t="s">
        <v>44</v>
      </c>
      <c r="F138" s="200" t="s">
        <v>194</v>
      </c>
      <c r="G138" s="197"/>
      <c r="H138" s="201">
        <v>4.32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151</v>
      </c>
      <c r="AU138" s="207" t="s">
        <v>91</v>
      </c>
      <c r="AV138" s="13" t="s">
        <v>91</v>
      </c>
      <c r="AW138" s="13" t="s">
        <v>42</v>
      </c>
      <c r="AX138" s="13" t="s">
        <v>89</v>
      </c>
      <c r="AY138" s="207" t="s">
        <v>139</v>
      </c>
    </row>
    <row r="139" spans="1:65" s="2" customFormat="1" ht="33" customHeight="1">
      <c r="A139" s="36"/>
      <c r="B139" s="37"/>
      <c r="C139" s="178" t="s">
        <v>195</v>
      </c>
      <c r="D139" s="178" t="s">
        <v>142</v>
      </c>
      <c r="E139" s="179" t="s">
        <v>196</v>
      </c>
      <c r="F139" s="180" t="s">
        <v>197</v>
      </c>
      <c r="G139" s="181" t="s">
        <v>198</v>
      </c>
      <c r="H139" s="182">
        <v>41.75</v>
      </c>
      <c r="I139" s="183"/>
      <c r="J139" s="184">
        <f>ROUND(I139*H139,2)</f>
        <v>0</v>
      </c>
      <c r="K139" s="180" t="s">
        <v>44</v>
      </c>
      <c r="L139" s="41"/>
      <c r="M139" s="185" t="s">
        <v>44</v>
      </c>
      <c r="N139" s="186" t="s">
        <v>53</v>
      </c>
      <c r="O139" s="66"/>
      <c r="P139" s="187">
        <f>O139*H139</f>
        <v>0</v>
      </c>
      <c r="Q139" s="187">
        <v>1.5E-3</v>
      </c>
      <c r="R139" s="187">
        <f>Q139*H139</f>
        <v>6.2625E-2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147</v>
      </c>
      <c r="AT139" s="189" t="s">
        <v>142</v>
      </c>
      <c r="AU139" s="189" t="s">
        <v>91</v>
      </c>
      <c r="AY139" s="18" t="s">
        <v>139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8" t="s">
        <v>89</v>
      </c>
      <c r="BK139" s="190">
        <f>ROUND(I139*H139,2)</f>
        <v>0</v>
      </c>
      <c r="BL139" s="18" t="s">
        <v>147</v>
      </c>
      <c r="BM139" s="189" t="s">
        <v>199</v>
      </c>
    </row>
    <row r="140" spans="1:65" s="13" customFormat="1" ht="22.5">
      <c r="B140" s="196"/>
      <c r="C140" s="197"/>
      <c r="D140" s="198" t="s">
        <v>151</v>
      </c>
      <c r="E140" s="199" t="s">
        <v>44</v>
      </c>
      <c r="F140" s="200" t="s">
        <v>200</v>
      </c>
      <c r="G140" s="197"/>
      <c r="H140" s="201">
        <v>40.15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151</v>
      </c>
      <c r="AU140" s="207" t="s">
        <v>91</v>
      </c>
      <c r="AV140" s="13" t="s">
        <v>91</v>
      </c>
      <c r="AW140" s="13" t="s">
        <v>42</v>
      </c>
      <c r="AX140" s="13" t="s">
        <v>82</v>
      </c>
      <c r="AY140" s="207" t="s">
        <v>139</v>
      </c>
    </row>
    <row r="141" spans="1:65" s="13" customFormat="1">
      <c r="B141" s="196"/>
      <c r="C141" s="197"/>
      <c r="D141" s="198" t="s">
        <v>151</v>
      </c>
      <c r="E141" s="199" t="s">
        <v>44</v>
      </c>
      <c r="F141" s="200" t="s">
        <v>201</v>
      </c>
      <c r="G141" s="197"/>
      <c r="H141" s="201">
        <v>1.6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151</v>
      </c>
      <c r="AU141" s="207" t="s">
        <v>91</v>
      </c>
      <c r="AV141" s="13" t="s">
        <v>91</v>
      </c>
      <c r="AW141" s="13" t="s">
        <v>42</v>
      </c>
      <c r="AX141" s="13" t="s">
        <v>82</v>
      </c>
      <c r="AY141" s="207" t="s">
        <v>139</v>
      </c>
    </row>
    <row r="142" spans="1:65" s="14" customFormat="1">
      <c r="B142" s="218"/>
      <c r="C142" s="219"/>
      <c r="D142" s="198" t="s">
        <v>151</v>
      </c>
      <c r="E142" s="220" t="s">
        <v>44</v>
      </c>
      <c r="F142" s="221" t="s">
        <v>168</v>
      </c>
      <c r="G142" s="219"/>
      <c r="H142" s="222">
        <v>41.75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151</v>
      </c>
      <c r="AU142" s="228" t="s">
        <v>91</v>
      </c>
      <c r="AV142" s="14" t="s">
        <v>147</v>
      </c>
      <c r="AW142" s="14" t="s">
        <v>42</v>
      </c>
      <c r="AX142" s="14" t="s">
        <v>89</v>
      </c>
      <c r="AY142" s="228" t="s">
        <v>139</v>
      </c>
    </row>
    <row r="143" spans="1:65" s="2" customFormat="1" ht="37.9" customHeight="1">
      <c r="A143" s="36"/>
      <c r="B143" s="37"/>
      <c r="C143" s="178" t="s">
        <v>202</v>
      </c>
      <c r="D143" s="178" t="s">
        <v>142</v>
      </c>
      <c r="E143" s="179" t="s">
        <v>203</v>
      </c>
      <c r="F143" s="180" t="s">
        <v>204</v>
      </c>
      <c r="G143" s="181" t="s">
        <v>162</v>
      </c>
      <c r="H143" s="182">
        <v>26.94</v>
      </c>
      <c r="I143" s="183"/>
      <c r="J143" s="184">
        <f>ROUND(I143*H143,2)</f>
        <v>0</v>
      </c>
      <c r="K143" s="180" t="s">
        <v>146</v>
      </c>
      <c r="L143" s="41"/>
      <c r="M143" s="185" t="s">
        <v>44</v>
      </c>
      <c r="N143" s="186" t="s">
        <v>53</v>
      </c>
      <c r="O143" s="66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147</v>
      </c>
      <c r="AT143" s="189" t="s">
        <v>142</v>
      </c>
      <c r="AU143" s="189" t="s">
        <v>91</v>
      </c>
      <c r="AY143" s="18" t="s">
        <v>139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8" t="s">
        <v>89</v>
      </c>
      <c r="BK143" s="190">
        <f>ROUND(I143*H143,2)</f>
        <v>0</v>
      </c>
      <c r="BL143" s="18" t="s">
        <v>147</v>
      </c>
      <c r="BM143" s="189" t="s">
        <v>205</v>
      </c>
    </row>
    <row r="144" spans="1:65" s="2" customFormat="1">
      <c r="A144" s="36"/>
      <c r="B144" s="37"/>
      <c r="C144" s="38"/>
      <c r="D144" s="191" t="s">
        <v>149</v>
      </c>
      <c r="E144" s="38"/>
      <c r="F144" s="192" t="s">
        <v>206</v>
      </c>
      <c r="G144" s="38"/>
      <c r="H144" s="38"/>
      <c r="I144" s="193"/>
      <c r="J144" s="38"/>
      <c r="K144" s="38"/>
      <c r="L144" s="41"/>
      <c r="M144" s="194"/>
      <c r="N144" s="195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149</v>
      </c>
      <c r="AU144" s="18" t="s">
        <v>91</v>
      </c>
    </row>
    <row r="145" spans="1:65" s="13" customFormat="1">
      <c r="B145" s="196"/>
      <c r="C145" s="197"/>
      <c r="D145" s="198" t="s">
        <v>151</v>
      </c>
      <c r="E145" s="199" t="s">
        <v>44</v>
      </c>
      <c r="F145" s="200" t="s">
        <v>207</v>
      </c>
      <c r="G145" s="197"/>
      <c r="H145" s="201">
        <v>5.85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151</v>
      </c>
      <c r="AU145" s="207" t="s">
        <v>91</v>
      </c>
      <c r="AV145" s="13" t="s">
        <v>91</v>
      </c>
      <c r="AW145" s="13" t="s">
        <v>42</v>
      </c>
      <c r="AX145" s="13" t="s">
        <v>82</v>
      </c>
      <c r="AY145" s="207" t="s">
        <v>139</v>
      </c>
    </row>
    <row r="146" spans="1:65" s="13" customFormat="1">
      <c r="B146" s="196"/>
      <c r="C146" s="197"/>
      <c r="D146" s="198" t="s">
        <v>151</v>
      </c>
      <c r="E146" s="199" t="s">
        <v>44</v>
      </c>
      <c r="F146" s="200" t="s">
        <v>208</v>
      </c>
      <c r="G146" s="197"/>
      <c r="H146" s="201">
        <v>9</v>
      </c>
      <c r="I146" s="202"/>
      <c r="J146" s="197"/>
      <c r="K146" s="197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151</v>
      </c>
      <c r="AU146" s="207" t="s">
        <v>91</v>
      </c>
      <c r="AV146" s="13" t="s">
        <v>91</v>
      </c>
      <c r="AW146" s="13" t="s">
        <v>42</v>
      </c>
      <c r="AX146" s="13" t="s">
        <v>82</v>
      </c>
      <c r="AY146" s="207" t="s">
        <v>139</v>
      </c>
    </row>
    <row r="147" spans="1:65" s="13" customFormat="1">
      <c r="B147" s="196"/>
      <c r="C147" s="197"/>
      <c r="D147" s="198" t="s">
        <v>151</v>
      </c>
      <c r="E147" s="199" t="s">
        <v>44</v>
      </c>
      <c r="F147" s="200" t="s">
        <v>209</v>
      </c>
      <c r="G147" s="197"/>
      <c r="H147" s="201">
        <v>12.09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151</v>
      </c>
      <c r="AU147" s="207" t="s">
        <v>91</v>
      </c>
      <c r="AV147" s="13" t="s">
        <v>91</v>
      </c>
      <c r="AW147" s="13" t="s">
        <v>42</v>
      </c>
      <c r="AX147" s="13" t="s">
        <v>82</v>
      </c>
      <c r="AY147" s="207" t="s">
        <v>139</v>
      </c>
    </row>
    <row r="148" spans="1:65" s="14" customFormat="1">
      <c r="B148" s="218"/>
      <c r="C148" s="219"/>
      <c r="D148" s="198" t="s">
        <v>151</v>
      </c>
      <c r="E148" s="220" t="s">
        <v>44</v>
      </c>
      <c r="F148" s="221" t="s">
        <v>168</v>
      </c>
      <c r="G148" s="219"/>
      <c r="H148" s="222">
        <v>26.94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151</v>
      </c>
      <c r="AU148" s="228" t="s">
        <v>91</v>
      </c>
      <c r="AV148" s="14" t="s">
        <v>147</v>
      </c>
      <c r="AW148" s="14" t="s">
        <v>42</v>
      </c>
      <c r="AX148" s="14" t="s">
        <v>89</v>
      </c>
      <c r="AY148" s="228" t="s">
        <v>139</v>
      </c>
    </row>
    <row r="149" spans="1:65" s="2" customFormat="1" ht="37.9" customHeight="1">
      <c r="A149" s="36"/>
      <c r="B149" s="37"/>
      <c r="C149" s="178" t="s">
        <v>210</v>
      </c>
      <c r="D149" s="178" t="s">
        <v>142</v>
      </c>
      <c r="E149" s="179" t="s">
        <v>211</v>
      </c>
      <c r="F149" s="180" t="s">
        <v>212</v>
      </c>
      <c r="G149" s="181" t="s">
        <v>162</v>
      </c>
      <c r="H149" s="182">
        <v>21.43</v>
      </c>
      <c r="I149" s="183"/>
      <c r="J149" s="184">
        <f>ROUND(I149*H149,2)</f>
        <v>0</v>
      </c>
      <c r="K149" s="180" t="s">
        <v>146</v>
      </c>
      <c r="L149" s="41"/>
      <c r="M149" s="185" t="s">
        <v>44</v>
      </c>
      <c r="N149" s="186" t="s">
        <v>53</v>
      </c>
      <c r="O149" s="66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147</v>
      </c>
      <c r="AT149" s="189" t="s">
        <v>142</v>
      </c>
      <c r="AU149" s="189" t="s">
        <v>91</v>
      </c>
      <c r="AY149" s="18" t="s">
        <v>139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8" t="s">
        <v>89</v>
      </c>
      <c r="BK149" s="190">
        <f>ROUND(I149*H149,2)</f>
        <v>0</v>
      </c>
      <c r="BL149" s="18" t="s">
        <v>147</v>
      </c>
      <c r="BM149" s="189" t="s">
        <v>213</v>
      </c>
    </row>
    <row r="150" spans="1:65" s="2" customFormat="1">
      <c r="A150" s="36"/>
      <c r="B150" s="37"/>
      <c r="C150" s="38"/>
      <c r="D150" s="191" t="s">
        <v>149</v>
      </c>
      <c r="E150" s="38"/>
      <c r="F150" s="192" t="s">
        <v>214</v>
      </c>
      <c r="G150" s="38"/>
      <c r="H150" s="38"/>
      <c r="I150" s="193"/>
      <c r="J150" s="38"/>
      <c r="K150" s="38"/>
      <c r="L150" s="41"/>
      <c r="M150" s="194"/>
      <c r="N150" s="195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8" t="s">
        <v>149</v>
      </c>
      <c r="AU150" s="18" t="s">
        <v>91</v>
      </c>
    </row>
    <row r="151" spans="1:65" s="13" customFormat="1">
      <c r="B151" s="196"/>
      <c r="C151" s="197"/>
      <c r="D151" s="198" t="s">
        <v>151</v>
      </c>
      <c r="E151" s="199" t="s">
        <v>44</v>
      </c>
      <c r="F151" s="200" t="s">
        <v>173</v>
      </c>
      <c r="G151" s="197"/>
      <c r="H151" s="201">
        <v>4.55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151</v>
      </c>
      <c r="AU151" s="207" t="s">
        <v>91</v>
      </c>
      <c r="AV151" s="13" t="s">
        <v>91</v>
      </c>
      <c r="AW151" s="13" t="s">
        <v>42</v>
      </c>
      <c r="AX151" s="13" t="s">
        <v>82</v>
      </c>
      <c r="AY151" s="207" t="s">
        <v>139</v>
      </c>
    </row>
    <row r="152" spans="1:65" s="13" customFormat="1">
      <c r="B152" s="196"/>
      <c r="C152" s="197"/>
      <c r="D152" s="198" t="s">
        <v>151</v>
      </c>
      <c r="E152" s="199" t="s">
        <v>44</v>
      </c>
      <c r="F152" s="200" t="s">
        <v>174</v>
      </c>
      <c r="G152" s="197"/>
      <c r="H152" s="201">
        <v>16.88</v>
      </c>
      <c r="I152" s="202"/>
      <c r="J152" s="197"/>
      <c r="K152" s="197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151</v>
      </c>
      <c r="AU152" s="207" t="s">
        <v>91</v>
      </c>
      <c r="AV152" s="13" t="s">
        <v>91</v>
      </c>
      <c r="AW152" s="13" t="s">
        <v>42</v>
      </c>
      <c r="AX152" s="13" t="s">
        <v>82</v>
      </c>
      <c r="AY152" s="207" t="s">
        <v>139</v>
      </c>
    </row>
    <row r="153" spans="1:65" s="14" customFormat="1">
      <c r="B153" s="218"/>
      <c r="C153" s="219"/>
      <c r="D153" s="198" t="s">
        <v>151</v>
      </c>
      <c r="E153" s="220" t="s">
        <v>44</v>
      </c>
      <c r="F153" s="221" t="s">
        <v>168</v>
      </c>
      <c r="G153" s="219"/>
      <c r="H153" s="222">
        <v>21.43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151</v>
      </c>
      <c r="AU153" s="228" t="s">
        <v>91</v>
      </c>
      <c r="AV153" s="14" t="s">
        <v>147</v>
      </c>
      <c r="AW153" s="14" t="s">
        <v>42</v>
      </c>
      <c r="AX153" s="14" t="s">
        <v>89</v>
      </c>
      <c r="AY153" s="228" t="s">
        <v>139</v>
      </c>
    </row>
    <row r="154" spans="1:65" s="2" customFormat="1" ht="33" customHeight="1">
      <c r="A154" s="36"/>
      <c r="B154" s="37"/>
      <c r="C154" s="178" t="s">
        <v>215</v>
      </c>
      <c r="D154" s="178" t="s">
        <v>142</v>
      </c>
      <c r="E154" s="179" t="s">
        <v>216</v>
      </c>
      <c r="F154" s="180" t="s">
        <v>217</v>
      </c>
      <c r="G154" s="181" t="s">
        <v>162</v>
      </c>
      <c r="H154" s="182">
        <v>21.43</v>
      </c>
      <c r="I154" s="183"/>
      <c r="J154" s="184">
        <f>ROUND(I154*H154,2)</f>
        <v>0</v>
      </c>
      <c r="K154" s="180" t="s">
        <v>146</v>
      </c>
      <c r="L154" s="41"/>
      <c r="M154" s="185" t="s">
        <v>44</v>
      </c>
      <c r="N154" s="186" t="s">
        <v>53</v>
      </c>
      <c r="O154" s="66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147</v>
      </c>
      <c r="AT154" s="189" t="s">
        <v>142</v>
      </c>
      <c r="AU154" s="189" t="s">
        <v>91</v>
      </c>
      <c r="AY154" s="18" t="s">
        <v>139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8" t="s">
        <v>89</v>
      </c>
      <c r="BK154" s="190">
        <f>ROUND(I154*H154,2)</f>
        <v>0</v>
      </c>
      <c r="BL154" s="18" t="s">
        <v>147</v>
      </c>
      <c r="BM154" s="189" t="s">
        <v>218</v>
      </c>
    </row>
    <row r="155" spans="1:65" s="2" customFormat="1">
      <c r="A155" s="36"/>
      <c r="B155" s="37"/>
      <c r="C155" s="38"/>
      <c r="D155" s="191" t="s">
        <v>149</v>
      </c>
      <c r="E155" s="38"/>
      <c r="F155" s="192" t="s">
        <v>219</v>
      </c>
      <c r="G155" s="38"/>
      <c r="H155" s="38"/>
      <c r="I155" s="193"/>
      <c r="J155" s="38"/>
      <c r="K155" s="38"/>
      <c r="L155" s="41"/>
      <c r="M155" s="194"/>
      <c r="N155" s="195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8" t="s">
        <v>149</v>
      </c>
      <c r="AU155" s="18" t="s">
        <v>91</v>
      </c>
    </row>
    <row r="156" spans="1:65" s="13" customFormat="1">
      <c r="B156" s="196"/>
      <c r="C156" s="197"/>
      <c r="D156" s="198" t="s">
        <v>151</v>
      </c>
      <c r="E156" s="199" t="s">
        <v>44</v>
      </c>
      <c r="F156" s="200" t="s">
        <v>173</v>
      </c>
      <c r="G156" s="197"/>
      <c r="H156" s="201">
        <v>4.55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151</v>
      </c>
      <c r="AU156" s="207" t="s">
        <v>91</v>
      </c>
      <c r="AV156" s="13" t="s">
        <v>91</v>
      </c>
      <c r="AW156" s="13" t="s">
        <v>42</v>
      </c>
      <c r="AX156" s="13" t="s">
        <v>82</v>
      </c>
      <c r="AY156" s="207" t="s">
        <v>139</v>
      </c>
    </row>
    <row r="157" spans="1:65" s="13" customFormat="1">
      <c r="B157" s="196"/>
      <c r="C157" s="197"/>
      <c r="D157" s="198" t="s">
        <v>151</v>
      </c>
      <c r="E157" s="199" t="s">
        <v>44</v>
      </c>
      <c r="F157" s="200" t="s">
        <v>174</v>
      </c>
      <c r="G157" s="197"/>
      <c r="H157" s="201">
        <v>16.88</v>
      </c>
      <c r="I157" s="202"/>
      <c r="J157" s="197"/>
      <c r="K157" s="197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151</v>
      </c>
      <c r="AU157" s="207" t="s">
        <v>91</v>
      </c>
      <c r="AV157" s="13" t="s">
        <v>91</v>
      </c>
      <c r="AW157" s="13" t="s">
        <v>42</v>
      </c>
      <c r="AX157" s="13" t="s">
        <v>82</v>
      </c>
      <c r="AY157" s="207" t="s">
        <v>139</v>
      </c>
    </row>
    <row r="158" spans="1:65" s="14" customFormat="1">
      <c r="B158" s="218"/>
      <c r="C158" s="219"/>
      <c r="D158" s="198" t="s">
        <v>151</v>
      </c>
      <c r="E158" s="220" t="s">
        <v>44</v>
      </c>
      <c r="F158" s="221" t="s">
        <v>168</v>
      </c>
      <c r="G158" s="219"/>
      <c r="H158" s="222">
        <v>21.43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151</v>
      </c>
      <c r="AU158" s="228" t="s">
        <v>91</v>
      </c>
      <c r="AV158" s="14" t="s">
        <v>147</v>
      </c>
      <c r="AW158" s="14" t="s">
        <v>42</v>
      </c>
      <c r="AX158" s="14" t="s">
        <v>89</v>
      </c>
      <c r="AY158" s="228" t="s">
        <v>139</v>
      </c>
    </row>
    <row r="159" spans="1:65" s="2" customFormat="1" ht="33" customHeight="1">
      <c r="A159" s="36"/>
      <c r="B159" s="37"/>
      <c r="C159" s="178" t="s">
        <v>220</v>
      </c>
      <c r="D159" s="178" t="s">
        <v>142</v>
      </c>
      <c r="E159" s="179" t="s">
        <v>221</v>
      </c>
      <c r="F159" s="180" t="s">
        <v>222</v>
      </c>
      <c r="G159" s="181" t="s">
        <v>223</v>
      </c>
      <c r="H159" s="182">
        <v>0.13800000000000001</v>
      </c>
      <c r="I159" s="183"/>
      <c r="J159" s="184">
        <f>ROUND(I159*H159,2)</f>
        <v>0</v>
      </c>
      <c r="K159" s="180" t="s">
        <v>146</v>
      </c>
      <c r="L159" s="41"/>
      <c r="M159" s="185" t="s">
        <v>44</v>
      </c>
      <c r="N159" s="186" t="s">
        <v>53</v>
      </c>
      <c r="O159" s="66"/>
      <c r="P159" s="187">
        <f>O159*H159</f>
        <v>0</v>
      </c>
      <c r="Q159" s="187">
        <v>2.3010199999999998</v>
      </c>
      <c r="R159" s="187">
        <f>Q159*H159</f>
        <v>0.31754075999999998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147</v>
      </c>
      <c r="AT159" s="189" t="s">
        <v>142</v>
      </c>
      <c r="AU159" s="189" t="s">
        <v>91</v>
      </c>
      <c r="AY159" s="18" t="s">
        <v>139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8" t="s">
        <v>89</v>
      </c>
      <c r="BK159" s="190">
        <f>ROUND(I159*H159,2)</f>
        <v>0</v>
      </c>
      <c r="BL159" s="18" t="s">
        <v>147</v>
      </c>
      <c r="BM159" s="189" t="s">
        <v>224</v>
      </c>
    </row>
    <row r="160" spans="1:65" s="2" customFormat="1">
      <c r="A160" s="36"/>
      <c r="B160" s="37"/>
      <c r="C160" s="38"/>
      <c r="D160" s="191" t="s">
        <v>149</v>
      </c>
      <c r="E160" s="38"/>
      <c r="F160" s="192" t="s">
        <v>225</v>
      </c>
      <c r="G160" s="38"/>
      <c r="H160" s="38"/>
      <c r="I160" s="193"/>
      <c r="J160" s="38"/>
      <c r="K160" s="38"/>
      <c r="L160" s="41"/>
      <c r="M160" s="194"/>
      <c r="N160" s="195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149</v>
      </c>
      <c r="AU160" s="18" t="s">
        <v>91</v>
      </c>
    </row>
    <row r="161" spans="1:65" s="13" customFormat="1" ht="22.5">
      <c r="B161" s="196"/>
      <c r="C161" s="197"/>
      <c r="D161" s="198" t="s">
        <v>151</v>
      </c>
      <c r="E161" s="199" t="s">
        <v>44</v>
      </c>
      <c r="F161" s="200" t="s">
        <v>226</v>
      </c>
      <c r="G161" s="197"/>
      <c r="H161" s="201">
        <v>0.13800000000000001</v>
      </c>
      <c r="I161" s="202"/>
      <c r="J161" s="197"/>
      <c r="K161" s="197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151</v>
      </c>
      <c r="AU161" s="207" t="s">
        <v>91</v>
      </c>
      <c r="AV161" s="13" t="s">
        <v>91</v>
      </c>
      <c r="AW161" s="13" t="s">
        <v>42</v>
      </c>
      <c r="AX161" s="13" t="s">
        <v>89</v>
      </c>
      <c r="AY161" s="207" t="s">
        <v>139</v>
      </c>
    </row>
    <row r="162" spans="1:65" s="2" customFormat="1" ht="33" customHeight="1">
      <c r="A162" s="36"/>
      <c r="B162" s="37"/>
      <c r="C162" s="178" t="s">
        <v>227</v>
      </c>
      <c r="D162" s="178" t="s">
        <v>142</v>
      </c>
      <c r="E162" s="179" t="s">
        <v>228</v>
      </c>
      <c r="F162" s="180" t="s">
        <v>229</v>
      </c>
      <c r="G162" s="181" t="s">
        <v>223</v>
      </c>
      <c r="H162" s="182">
        <v>0.13800000000000001</v>
      </c>
      <c r="I162" s="183"/>
      <c r="J162" s="184">
        <f>ROUND(I162*H162,2)</f>
        <v>0</v>
      </c>
      <c r="K162" s="180" t="s">
        <v>146</v>
      </c>
      <c r="L162" s="41"/>
      <c r="M162" s="185" t="s">
        <v>44</v>
      </c>
      <c r="N162" s="186" t="s">
        <v>53</v>
      </c>
      <c r="O162" s="66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147</v>
      </c>
      <c r="AT162" s="189" t="s">
        <v>142</v>
      </c>
      <c r="AU162" s="189" t="s">
        <v>91</v>
      </c>
      <c r="AY162" s="18" t="s">
        <v>139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8" t="s">
        <v>89</v>
      </c>
      <c r="BK162" s="190">
        <f>ROUND(I162*H162,2)</f>
        <v>0</v>
      </c>
      <c r="BL162" s="18" t="s">
        <v>147</v>
      </c>
      <c r="BM162" s="189" t="s">
        <v>230</v>
      </c>
    </row>
    <row r="163" spans="1:65" s="2" customFormat="1">
      <c r="A163" s="36"/>
      <c r="B163" s="37"/>
      <c r="C163" s="38"/>
      <c r="D163" s="191" t="s">
        <v>149</v>
      </c>
      <c r="E163" s="38"/>
      <c r="F163" s="192" t="s">
        <v>231</v>
      </c>
      <c r="G163" s="38"/>
      <c r="H163" s="38"/>
      <c r="I163" s="193"/>
      <c r="J163" s="38"/>
      <c r="K163" s="38"/>
      <c r="L163" s="41"/>
      <c r="M163" s="194"/>
      <c r="N163" s="195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8" t="s">
        <v>149</v>
      </c>
      <c r="AU163" s="18" t="s">
        <v>91</v>
      </c>
    </row>
    <row r="164" spans="1:65" s="13" customFormat="1" ht="22.5">
      <c r="B164" s="196"/>
      <c r="C164" s="197"/>
      <c r="D164" s="198" t="s">
        <v>151</v>
      </c>
      <c r="E164" s="199" t="s">
        <v>44</v>
      </c>
      <c r="F164" s="200" t="s">
        <v>226</v>
      </c>
      <c r="G164" s="197"/>
      <c r="H164" s="201">
        <v>0.13800000000000001</v>
      </c>
      <c r="I164" s="202"/>
      <c r="J164" s="197"/>
      <c r="K164" s="197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151</v>
      </c>
      <c r="AU164" s="207" t="s">
        <v>91</v>
      </c>
      <c r="AV164" s="13" t="s">
        <v>91</v>
      </c>
      <c r="AW164" s="13" t="s">
        <v>42</v>
      </c>
      <c r="AX164" s="13" t="s">
        <v>89</v>
      </c>
      <c r="AY164" s="207" t="s">
        <v>139</v>
      </c>
    </row>
    <row r="165" spans="1:65" s="2" customFormat="1" ht="33" customHeight="1">
      <c r="A165" s="36"/>
      <c r="B165" s="37"/>
      <c r="C165" s="178" t="s">
        <v>8</v>
      </c>
      <c r="D165" s="178" t="s">
        <v>142</v>
      </c>
      <c r="E165" s="179" t="s">
        <v>232</v>
      </c>
      <c r="F165" s="180" t="s">
        <v>233</v>
      </c>
      <c r="G165" s="181" t="s">
        <v>223</v>
      </c>
      <c r="H165" s="182">
        <v>0.13800000000000001</v>
      </c>
      <c r="I165" s="183"/>
      <c r="J165" s="184">
        <f>ROUND(I165*H165,2)</f>
        <v>0</v>
      </c>
      <c r="K165" s="180" t="s">
        <v>146</v>
      </c>
      <c r="L165" s="41"/>
      <c r="M165" s="185" t="s">
        <v>44</v>
      </c>
      <c r="N165" s="186" t="s">
        <v>53</v>
      </c>
      <c r="O165" s="66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147</v>
      </c>
      <c r="AT165" s="189" t="s">
        <v>142</v>
      </c>
      <c r="AU165" s="189" t="s">
        <v>91</v>
      </c>
      <c r="AY165" s="18" t="s">
        <v>139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8" t="s">
        <v>89</v>
      </c>
      <c r="BK165" s="190">
        <f>ROUND(I165*H165,2)</f>
        <v>0</v>
      </c>
      <c r="BL165" s="18" t="s">
        <v>147</v>
      </c>
      <c r="BM165" s="189" t="s">
        <v>234</v>
      </c>
    </row>
    <row r="166" spans="1:65" s="2" customFormat="1">
      <c r="A166" s="36"/>
      <c r="B166" s="37"/>
      <c r="C166" s="38"/>
      <c r="D166" s="191" t="s">
        <v>149</v>
      </c>
      <c r="E166" s="38"/>
      <c r="F166" s="192" t="s">
        <v>235</v>
      </c>
      <c r="G166" s="38"/>
      <c r="H166" s="38"/>
      <c r="I166" s="193"/>
      <c r="J166" s="38"/>
      <c r="K166" s="38"/>
      <c r="L166" s="41"/>
      <c r="M166" s="194"/>
      <c r="N166" s="195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149</v>
      </c>
      <c r="AU166" s="18" t="s">
        <v>91</v>
      </c>
    </row>
    <row r="167" spans="1:65" s="13" customFormat="1" ht="22.5">
      <c r="B167" s="196"/>
      <c r="C167" s="197"/>
      <c r="D167" s="198" t="s">
        <v>151</v>
      </c>
      <c r="E167" s="199" t="s">
        <v>44</v>
      </c>
      <c r="F167" s="200" t="s">
        <v>226</v>
      </c>
      <c r="G167" s="197"/>
      <c r="H167" s="201">
        <v>0.13800000000000001</v>
      </c>
      <c r="I167" s="202"/>
      <c r="J167" s="197"/>
      <c r="K167" s="197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151</v>
      </c>
      <c r="AU167" s="207" t="s">
        <v>91</v>
      </c>
      <c r="AV167" s="13" t="s">
        <v>91</v>
      </c>
      <c r="AW167" s="13" t="s">
        <v>42</v>
      </c>
      <c r="AX167" s="13" t="s">
        <v>89</v>
      </c>
      <c r="AY167" s="207" t="s">
        <v>139</v>
      </c>
    </row>
    <row r="168" spans="1:65" s="12" customFormat="1" ht="22.9" customHeight="1">
      <c r="B168" s="162"/>
      <c r="C168" s="163"/>
      <c r="D168" s="164" t="s">
        <v>81</v>
      </c>
      <c r="E168" s="176" t="s">
        <v>195</v>
      </c>
      <c r="F168" s="176" t="s">
        <v>236</v>
      </c>
      <c r="G168" s="163"/>
      <c r="H168" s="163"/>
      <c r="I168" s="166"/>
      <c r="J168" s="177">
        <f>BK168</f>
        <v>0</v>
      </c>
      <c r="K168" s="163"/>
      <c r="L168" s="168"/>
      <c r="M168" s="169"/>
      <c r="N168" s="170"/>
      <c r="O168" s="170"/>
      <c r="P168" s="171">
        <f>SUM(P169:P262)</f>
        <v>0</v>
      </c>
      <c r="Q168" s="170"/>
      <c r="R168" s="171">
        <f>SUM(R169:R262)</f>
        <v>3.5739599999999996E-2</v>
      </c>
      <c r="S168" s="170"/>
      <c r="T168" s="172">
        <f>SUM(T169:T262)</f>
        <v>7.4448099999999995</v>
      </c>
      <c r="AR168" s="173" t="s">
        <v>89</v>
      </c>
      <c r="AT168" s="174" t="s">
        <v>81</v>
      </c>
      <c r="AU168" s="174" t="s">
        <v>89</v>
      </c>
      <c r="AY168" s="173" t="s">
        <v>139</v>
      </c>
      <c r="BK168" s="175">
        <f>SUM(BK169:BK262)</f>
        <v>0</v>
      </c>
    </row>
    <row r="169" spans="1:65" s="2" customFormat="1" ht="49.15" customHeight="1">
      <c r="A169" s="36"/>
      <c r="B169" s="37"/>
      <c r="C169" s="178" t="s">
        <v>237</v>
      </c>
      <c r="D169" s="178" t="s">
        <v>142</v>
      </c>
      <c r="E169" s="179" t="s">
        <v>238</v>
      </c>
      <c r="F169" s="180" t="s">
        <v>239</v>
      </c>
      <c r="G169" s="181" t="s">
        <v>162</v>
      </c>
      <c r="H169" s="182">
        <v>1781.538</v>
      </c>
      <c r="I169" s="183"/>
      <c r="J169" s="184">
        <f>ROUND(I169*H169,2)</f>
        <v>0</v>
      </c>
      <c r="K169" s="180" t="s">
        <v>146</v>
      </c>
      <c r="L169" s="41"/>
      <c r="M169" s="185" t="s">
        <v>44</v>
      </c>
      <c r="N169" s="186" t="s">
        <v>53</v>
      </c>
      <c r="O169" s="66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147</v>
      </c>
      <c r="AT169" s="189" t="s">
        <v>142</v>
      </c>
      <c r="AU169" s="189" t="s">
        <v>91</v>
      </c>
      <c r="AY169" s="18" t="s">
        <v>139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8" t="s">
        <v>89</v>
      </c>
      <c r="BK169" s="190">
        <f>ROUND(I169*H169,2)</f>
        <v>0</v>
      </c>
      <c r="BL169" s="18" t="s">
        <v>147</v>
      </c>
      <c r="BM169" s="189" t="s">
        <v>240</v>
      </c>
    </row>
    <row r="170" spans="1:65" s="2" customFormat="1">
      <c r="A170" s="36"/>
      <c r="B170" s="37"/>
      <c r="C170" s="38"/>
      <c r="D170" s="191" t="s">
        <v>149</v>
      </c>
      <c r="E170" s="38"/>
      <c r="F170" s="192" t="s">
        <v>241</v>
      </c>
      <c r="G170" s="38"/>
      <c r="H170" s="38"/>
      <c r="I170" s="193"/>
      <c r="J170" s="38"/>
      <c r="K170" s="38"/>
      <c r="L170" s="41"/>
      <c r="M170" s="194"/>
      <c r="N170" s="195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149</v>
      </c>
      <c r="AU170" s="18" t="s">
        <v>91</v>
      </c>
    </row>
    <row r="171" spans="1:65" s="13" customFormat="1" ht="22.5">
      <c r="B171" s="196"/>
      <c r="C171" s="197"/>
      <c r="D171" s="198" t="s">
        <v>151</v>
      </c>
      <c r="E171" s="199" t="s">
        <v>44</v>
      </c>
      <c r="F171" s="200" t="s">
        <v>242</v>
      </c>
      <c r="G171" s="197"/>
      <c r="H171" s="201">
        <v>822.49800000000005</v>
      </c>
      <c r="I171" s="202"/>
      <c r="J171" s="197"/>
      <c r="K171" s="197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151</v>
      </c>
      <c r="AU171" s="207" t="s">
        <v>91</v>
      </c>
      <c r="AV171" s="13" t="s">
        <v>91</v>
      </c>
      <c r="AW171" s="13" t="s">
        <v>42</v>
      </c>
      <c r="AX171" s="13" t="s">
        <v>82</v>
      </c>
      <c r="AY171" s="207" t="s">
        <v>139</v>
      </c>
    </row>
    <row r="172" spans="1:65" s="13" customFormat="1" ht="22.5">
      <c r="B172" s="196"/>
      <c r="C172" s="197"/>
      <c r="D172" s="198" t="s">
        <v>151</v>
      </c>
      <c r="E172" s="199" t="s">
        <v>44</v>
      </c>
      <c r="F172" s="200" t="s">
        <v>243</v>
      </c>
      <c r="G172" s="197"/>
      <c r="H172" s="201">
        <v>959.04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151</v>
      </c>
      <c r="AU172" s="207" t="s">
        <v>91</v>
      </c>
      <c r="AV172" s="13" t="s">
        <v>91</v>
      </c>
      <c r="AW172" s="13" t="s">
        <v>42</v>
      </c>
      <c r="AX172" s="13" t="s">
        <v>82</v>
      </c>
      <c r="AY172" s="207" t="s">
        <v>139</v>
      </c>
    </row>
    <row r="173" spans="1:65" s="14" customFormat="1">
      <c r="B173" s="218"/>
      <c r="C173" s="219"/>
      <c r="D173" s="198" t="s">
        <v>151</v>
      </c>
      <c r="E173" s="220" t="s">
        <v>44</v>
      </c>
      <c r="F173" s="221" t="s">
        <v>168</v>
      </c>
      <c r="G173" s="219"/>
      <c r="H173" s="222">
        <v>1781.538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151</v>
      </c>
      <c r="AU173" s="228" t="s">
        <v>91</v>
      </c>
      <c r="AV173" s="14" t="s">
        <v>147</v>
      </c>
      <c r="AW173" s="14" t="s">
        <v>42</v>
      </c>
      <c r="AX173" s="14" t="s">
        <v>89</v>
      </c>
      <c r="AY173" s="228" t="s">
        <v>139</v>
      </c>
    </row>
    <row r="174" spans="1:65" s="2" customFormat="1" ht="49.15" customHeight="1">
      <c r="A174" s="36"/>
      <c r="B174" s="37"/>
      <c r="C174" s="178" t="s">
        <v>244</v>
      </c>
      <c r="D174" s="178" t="s">
        <v>142</v>
      </c>
      <c r="E174" s="179" t="s">
        <v>245</v>
      </c>
      <c r="F174" s="180" t="s">
        <v>246</v>
      </c>
      <c r="G174" s="181" t="s">
        <v>162</v>
      </c>
      <c r="H174" s="182">
        <v>53446.125</v>
      </c>
      <c r="I174" s="183"/>
      <c r="J174" s="184">
        <f>ROUND(I174*H174,2)</f>
        <v>0</v>
      </c>
      <c r="K174" s="180" t="s">
        <v>146</v>
      </c>
      <c r="L174" s="41"/>
      <c r="M174" s="185" t="s">
        <v>44</v>
      </c>
      <c r="N174" s="186" t="s">
        <v>53</v>
      </c>
      <c r="O174" s="66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147</v>
      </c>
      <c r="AT174" s="189" t="s">
        <v>142</v>
      </c>
      <c r="AU174" s="189" t="s">
        <v>91</v>
      </c>
      <c r="AY174" s="18" t="s">
        <v>139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8" t="s">
        <v>89</v>
      </c>
      <c r="BK174" s="190">
        <f>ROUND(I174*H174,2)</f>
        <v>0</v>
      </c>
      <c r="BL174" s="18" t="s">
        <v>147</v>
      </c>
      <c r="BM174" s="189" t="s">
        <v>247</v>
      </c>
    </row>
    <row r="175" spans="1:65" s="2" customFormat="1">
      <c r="A175" s="36"/>
      <c r="B175" s="37"/>
      <c r="C175" s="38"/>
      <c r="D175" s="191" t="s">
        <v>149</v>
      </c>
      <c r="E175" s="38"/>
      <c r="F175" s="192" t="s">
        <v>248</v>
      </c>
      <c r="G175" s="38"/>
      <c r="H175" s="38"/>
      <c r="I175" s="193"/>
      <c r="J175" s="38"/>
      <c r="K175" s="38"/>
      <c r="L175" s="41"/>
      <c r="M175" s="194"/>
      <c r="N175" s="195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8" t="s">
        <v>149</v>
      </c>
      <c r="AU175" s="18" t="s">
        <v>91</v>
      </c>
    </row>
    <row r="176" spans="1:65" s="13" customFormat="1" ht="22.5">
      <c r="B176" s="196"/>
      <c r="C176" s="197"/>
      <c r="D176" s="198" t="s">
        <v>151</v>
      </c>
      <c r="E176" s="199" t="s">
        <v>44</v>
      </c>
      <c r="F176" s="200" t="s">
        <v>249</v>
      </c>
      <c r="G176" s="197"/>
      <c r="H176" s="201">
        <v>24674.924999999999</v>
      </c>
      <c r="I176" s="202"/>
      <c r="J176" s="197"/>
      <c r="K176" s="197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151</v>
      </c>
      <c r="AU176" s="207" t="s">
        <v>91</v>
      </c>
      <c r="AV176" s="13" t="s">
        <v>91</v>
      </c>
      <c r="AW176" s="13" t="s">
        <v>42</v>
      </c>
      <c r="AX176" s="13" t="s">
        <v>82</v>
      </c>
      <c r="AY176" s="207" t="s">
        <v>139</v>
      </c>
    </row>
    <row r="177" spans="1:65" s="13" customFormat="1" ht="22.5">
      <c r="B177" s="196"/>
      <c r="C177" s="197"/>
      <c r="D177" s="198" t="s">
        <v>151</v>
      </c>
      <c r="E177" s="199" t="s">
        <v>44</v>
      </c>
      <c r="F177" s="200" t="s">
        <v>250</v>
      </c>
      <c r="G177" s="197"/>
      <c r="H177" s="201">
        <v>28771.200000000001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151</v>
      </c>
      <c r="AU177" s="207" t="s">
        <v>91</v>
      </c>
      <c r="AV177" s="13" t="s">
        <v>91</v>
      </c>
      <c r="AW177" s="13" t="s">
        <v>42</v>
      </c>
      <c r="AX177" s="13" t="s">
        <v>82</v>
      </c>
      <c r="AY177" s="207" t="s">
        <v>139</v>
      </c>
    </row>
    <row r="178" spans="1:65" s="14" customFormat="1">
      <c r="B178" s="218"/>
      <c r="C178" s="219"/>
      <c r="D178" s="198" t="s">
        <v>151</v>
      </c>
      <c r="E178" s="220" t="s">
        <v>44</v>
      </c>
      <c r="F178" s="221" t="s">
        <v>168</v>
      </c>
      <c r="G178" s="219"/>
      <c r="H178" s="222">
        <v>53446.125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151</v>
      </c>
      <c r="AU178" s="228" t="s">
        <v>91</v>
      </c>
      <c r="AV178" s="14" t="s">
        <v>147</v>
      </c>
      <c r="AW178" s="14" t="s">
        <v>42</v>
      </c>
      <c r="AX178" s="14" t="s">
        <v>89</v>
      </c>
      <c r="AY178" s="228" t="s">
        <v>139</v>
      </c>
    </row>
    <row r="179" spans="1:65" s="2" customFormat="1" ht="49.15" customHeight="1">
      <c r="A179" s="36"/>
      <c r="B179" s="37"/>
      <c r="C179" s="178" t="s">
        <v>251</v>
      </c>
      <c r="D179" s="178" t="s">
        <v>142</v>
      </c>
      <c r="E179" s="179" t="s">
        <v>252</v>
      </c>
      <c r="F179" s="180" t="s">
        <v>253</v>
      </c>
      <c r="G179" s="181" t="s">
        <v>162</v>
      </c>
      <c r="H179" s="182">
        <v>1781.538</v>
      </c>
      <c r="I179" s="183"/>
      <c r="J179" s="184">
        <f>ROUND(I179*H179,2)</f>
        <v>0</v>
      </c>
      <c r="K179" s="180" t="s">
        <v>146</v>
      </c>
      <c r="L179" s="41"/>
      <c r="M179" s="185" t="s">
        <v>44</v>
      </c>
      <c r="N179" s="186" t="s">
        <v>53</v>
      </c>
      <c r="O179" s="66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147</v>
      </c>
      <c r="AT179" s="189" t="s">
        <v>142</v>
      </c>
      <c r="AU179" s="189" t="s">
        <v>91</v>
      </c>
      <c r="AY179" s="18" t="s">
        <v>139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8" t="s">
        <v>89</v>
      </c>
      <c r="BK179" s="190">
        <f>ROUND(I179*H179,2)</f>
        <v>0</v>
      </c>
      <c r="BL179" s="18" t="s">
        <v>147</v>
      </c>
      <c r="BM179" s="189" t="s">
        <v>254</v>
      </c>
    </row>
    <row r="180" spans="1:65" s="2" customFormat="1">
      <c r="A180" s="36"/>
      <c r="B180" s="37"/>
      <c r="C180" s="38"/>
      <c r="D180" s="191" t="s">
        <v>149</v>
      </c>
      <c r="E180" s="38"/>
      <c r="F180" s="192" t="s">
        <v>255</v>
      </c>
      <c r="G180" s="38"/>
      <c r="H180" s="38"/>
      <c r="I180" s="193"/>
      <c r="J180" s="38"/>
      <c r="K180" s="38"/>
      <c r="L180" s="41"/>
      <c r="M180" s="194"/>
      <c r="N180" s="19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149</v>
      </c>
      <c r="AU180" s="18" t="s">
        <v>91</v>
      </c>
    </row>
    <row r="181" spans="1:65" s="13" customFormat="1" ht="22.5">
      <c r="B181" s="196"/>
      <c r="C181" s="197"/>
      <c r="D181" s="198" t="s">
        <v>151</v>
      </c>
      <c r="E181" s="199" t="s">
        <v>44</v>
      </c>
      <c r="F181" s="200" t="s">
        <v>242</v>
      </c>
      <c r="G181" s="197"/>
      <c r="H181" s="201">
        <v>822.49800000000005</v>
      </c>
      <c r="I181" s="202"/>
      <c r="J181" s="197"/>
      <c r="K181" s="197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151</v>
      </c>
      <c r="AU181" s="207" t="s">
        <v>91</v>
      </c>
      <c r="AV181" s="13" t="s">
        <v>91</v>
      </c>
      <c r="AW181" s="13" t="s">
        <v>42</v>
      </c>
      <c r="AX181" s="13" t="s">
        <v>82</v>
      </c>
      <c r="AY181" s="207" t="s">
        <v>139</v>
      </c>
    </row>
    <row r="182" spans="1:65" s="13" customFormat="1" ht="22.5">
      <c r="B182" s="196"/>
      <c r="C182" s="197"/>
      <c r="D182" s="198" t="s">
        <v>151</v>
      </c>
      <c r="E182" s="199" t="s">
        <v>44</v>
      </c>
      <c r="F182" s="200" t="s">
        <v>243</v>
      </c>
      <c r="G182" s="197"/>
      <c r="H182" s="201">
        <v>959.04</v>
      </c>
      <c r="I182" s="202"/>
      <c r="J182" s="197"/>
      <c r="K182" s="197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151</v>
      </c>
      <c r="AU182" s="207" t="s">
        <v>91</v>
      </c>
      <c r="AV182" s="13" t="s">
        <v>91</v>
      </c>
      <c r="AW182" s="13" t="s">
        <v>42</v>
      </c>
      <c r="AX182" s="13" t="s">
        <v>82</v>
      </c>
      <c r="AY182" s="207" t="s">
        <v>139</v>
      </c>
    </row>
    <row r="183" spans="1:65" s="14" customFormat="1">
      <c r="B183" s="218"/>
      <c r="C183" s="219"/>
      <c r="D183" s="198" t="s">
        <v>151</v>
      </c>
      <c r="E183" s="220" t="s">
        <v>44</v>
      </c>
      <c r="F183" s="221" t="s">
        <v>168</v>
      </c>
      <c r="G183" s="219"/>
      <c r="H183" s="222">
        <v>1781.538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151</v>
      </c>
      <c r="AU183" s="228" t="s">
        <v>91</v>
      </c>
      <c r="AV183" s="14" t="s">
        <v>147</v>
      </c>
      <c r="AW183" s="14" t="s">
        <v>42</v>
      </c>
      <c r="AX183" s="14" t="s">
        <v>89</v>
      </c>
      <c r="AY183" s="228" t="s">
        <v>139</v>
      </c>
    </row>
    <row r="184" spans="1:65" s="2" customFormat="1" ht="24.2" customHeight="1">
      <c r="A184" s="36"/>
      <c r="B184" s="37"/>
      <c r="C184" s="178" t="s">
        <v>256</v>
      </c>
      <c r="D184" s="178" t="s">
        <v>142</v>
      </c>
      <c r="E184" s="179" t="s">
        <v>257</v>
      </c>
      <c r="F184" s="180" t="s">
        <v>258</v>
      </c>
      <c r="G184" s="181" t="s">
        <v>162</v>
      </c>
      <c r="H184" s="182">
        <v>822.49800000000005</v>
      </c>
      <c r="I184" s="183"/>
      <c r="J184" s="184">
        <f>ROUND(I184*H184,2)</f>
        <v>0</v>
      </c>
      <c r="K184" s="180" t="s">
        <v>146</v>
      </c>
      <c r="L184" s="41"/>
      <c r="M184" s="185" t="s">
        <v>44</v>
      </c>
      <c r="N184" s="186" t="s">
        <v>53</v>
      </c>
      <c r="O184" s="66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147</v>
      </c>
      <c r="AT184" s="189" t="s">
        <v>142</v>
      </c>
      <c r="AU184" s="189" t="s">
        <v>91</v>
      </c>
      <c r="AY184" s="18" t="s">
        <v>139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8" t="s">
        <v>89</v>
      </c>
      <c r="BK184" s="190">
        <f>ROUND(I184*H184,2)</f>
        <v>0</v>
      </c>
      <c r="BL184" s="18" t="s">
        <v>147</v>
      </c>
      <c r="BM184" s="189" t="s">
        <v>259</v>
      </c>
    </row>
    <row r="185" spans="1:65" s="2" customFormat="1">
      <c r="A185" s="36"/>
      <c r="B185" s="37"/>
      <c r="C185" s="38"/>
      <c r="D185" s="191" t="s">
        <v>149</v>
      </c>
      <c r="E185" s="38"/>
      <c r="F185" s="192" t="s">
        <v>260</v>
      </c>
      <c r="G185" s="38"/>
      <c r="H185" s="38"/>
      <c r="I185" s="193"/>
      <c r="J185" s="38"/>
      <c r="K185" s="38"/>
      <c r="L185" s="41"/>
      <c r="M185" s="194"/>
      <c r="N185" s="195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149</v>
      </c>
      <c r="AU185" s="18" t="s">
        <v>91</v>
      </c>
    </row>
    <row r="186" spans="1:65" s="13" customFormat="1" ht="22.5">
      <c r="B186" s="196"/>
      <c r="C186" s="197"/>
      <c r="D186" s="198" t="s">
        <v>151</v>
      </c>
      <c r="E186" s="199" t="s">
        <v>44</v>
      </c>
      <c r="F186" s="200" t="s">
        <v>242</v>
      </c>
      <c r="G186" s="197"/>
      <c r="H186" s="201">
        <v>822.49800000000005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151</v>
      </c>
      <c r="AU186" s="207" t="s">
        <v>91</v>
      </c>
      <c r="AV186" s="13" t="s">
        <v>91</v>
      </c>
      <c r="AW186" s="13" t="s">
        <v>42</v>
      </c>
      <c r="AX186" s="13" t="s">
        <v>89</v>
      </c>
      <c r="AY186" s="207" t="s">
        <v>139</v>
      </c>
    </row>
    <row r="187" spans="1:65" s="2" customFormat="1" ht="24.2" customHeight="1">
      <c r="A187" s="36"/>
      <c r="B187" s="37"/>
      <c r="C187" s="178" t="s">
        <v>261</v>
      </c>
      <c r="D187" s="178" t="s">
        <v>142</v>
      </c>
      <c r="E187" s="179" t="s">
        <v>262</v>
      </c>
      <c r="F187" s="180" t="s">
        <v>263</v>
      </c>
      <c r="G187" s="181" t="s">
        <v>162</v>
      </c>
      <c r="H187" s="182">
        <v>24674.924999999999</v>
      </c>
      <c r="I187" s="183"/>
      <c r="J187" s="184">
        <f>ROUND(I187*H187,2)</f>
        <v>0</v>
      </c>
      <c r="K187" s="180" t="s">
        <v>146</v>
      </c>
      <c r="L187" s="41"/>
      <c r="M187" s="185" t="s">
        <v>44</v>
      </c>
      <c r="N187" s="186" t="s">
        <v>53</v>
      </c>
      <c r="O187" s="66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147</v>
      </c>
      <c r="AT187" s="189" t="s">
        <v>142</v>
      </c>
      <c r="AU187" s="189" t="s">
        <v>91</v>
      </c>
      <c r="AY187" s="18" t="s">
        <v>139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8" t="s">
        <v>89</v>
      </c>
      <c r="BK187" s="190">
        <f>ROUND(I187*H187,2)</f>
        <v>0</v>
      </c>
      <c r="BL187" s="18" t="s">
        <v>147</v>
      </c>
      <c r="BM187" s="189" t="s">
        <v>264</v>
      </c>
    </row>
    <row r="188" spans="1:65" s="2" customFormat="1">
      <c r="A188" s="36"/>
      <c r="B188" s="37"/>
      <c r="C188" s="38"/>
      <c r="D188" s="191" t="s">
        <v>149</v>
      </c>
      <c r="E188" s="38"/>
      <c r="F188" s="192" t="s">
        <v>265</v>
      </c>
      <c r="G188" s="38"/>
      <c r="H188" s="38"/>
      <c r="I188" s="193"/>
      <c r="J188" s="38"/>
      <c r="K188" s="38"/>
      <c r="L188" s="41"/>
      <c r="M188" s="194"/>
      <c r="N188" s="195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149</v>
      </c>
      <c r="AU188" s="18" t="s">
        <v>91</v>
      </c>
    </row>
    <row r="189" spans="1:65" s="13" customFormat="1" ht="22.5">
      <c r="B189" s="196"/>
      <c r="C189" s="197"/>
      <c r="D189" s="198" t="s">
        <v>151</v>
      </c>
      <c r="E189" s="199" t="s">
        <v>44</v>
      </c>
      <c r="F189" s="200" t="s">
        <v>249</v>
      </c>
      <c r="G189" s="197"/>
      <c r="H189" s="201">
        <v>24674.924999999999</v>
      </c>
      <c r="I189" s="202"/>
      <c r="J189" s="197"/>
      <c r="K189" s="197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151</v>
      </c>
      <c r="AU189" s="207" t="s">
        <v>91</v>
      </c>
      <c r="AV189" s="13" t="s">
        <v>91</v>
      </c>
      <c r="AW189" s="13" t="s">
        <v>42</v>
      </c>
      <c r="AX189" s="13" t="s">
        <v>89</v>
      </c>
      <c r="AY189" s="207" t="s">
        <v>139</v>
      </c>
    </row>
    <row r="190" spans="1:65" s="2" customFormat="1" ht="24.2" customHeight="1">
      <c r="A190" s="36"/>
      <c r="B190" s="37"/>
      <c r="C190" s="178" t="s">
        <v>7</v>
      </c>
      <c r="D190" s="178" t="s">
        <v>142</v>
      </c>
      <c r="E190" s="179" t="s">
        <v>266</v>
      </c>
      <c r="F190" s="180" t="s">
        <v>267</v>
      </c>
      <c r="G190" s="181" t="s">
        <v>162</v>
      </c>
      <c r="H190" s="182">
        <v>822.49800000000005</v>
      </c>
      <c r="I190" s="183"/>
      <c r="J190" s="184">
        <f>ROUND(I190*H190,2)</f>
        <v>0</v>
      </c>
      <c r="K190" s="180" t="s">
        <v>146</v>
      </c>
      <c r="L190" s="41"/>
      <c r="M190" s="185" t="s">
        <v>44</v>
      </c>
      <c r="N190" s="186" t="s">
        <v>53</v>
      </c>
      <c r="O190" s="66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147</v>
      </c>
      <c r="AT190" s="189" t="s">
        <v>142</v>
      </c>
      <c r="AU190" s="189" t="s">
        <v>91</v>
      </c>
      <c r="AY190" s="18" t="s">
        <v>139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8" t="s">
        <v>89</v>
      </c>
      <c r="BK190" s="190">
        <f>ROUND(I190*H190,2)</f>
        <v>0</v>
      </c>
      <c r="BL190" s="18" t="s">
        <v>147</v>
      </c>
      <c r="BM190" s="189" t="s">
        <v>268</v>
      </c>
    </row>
    <row r="191" spans="1:65" s="2" customFormat="1">
      <c r="A191" s="36"/>
      <c r="B191" s="37"/>
      <c r="C191" s="38"/>
      <c r="D191" s="191" t="s">
        <v>149</v>
      </c>
      <c r="E191" s="38"/>
      <c r="F191" s="192" t="s">
        <v>269</v>
      </c>
      <c r="G191" s="38"/>
      <c r="H191" s="38"/>
      <c r="I191" s="193"/>
      <c r="J191" s="38"/>
      <c r="K191" s="38"/>
      <c r="L191" s="41"/>
      <c r="M191" s="194"/>
      <c r="N191" s="19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8" t="s">
        <v>149</v>
      </c>
      <c r="AU191" s="18" t="s">
        <v>91</v>
      </c>
    </row>
    <row r="192" spans="1:65" s="13" customFormat="1" ht="22.5">
      <c r="B192" s="196"/>
      <c r="C192" s="197"/>
      <c r="D192" s="198" t="s">
        <v>151</v>
      </c>
      <c r="E192" s="199" t="s">
        <v>44</v>
      </c>
      <c r="F192" s="200" t="s">
        <v>242</v>
      </c>
      <c r="G192" s="197"/>
      <c r="H192" s="201">
        <v>822.49800000000005</v>
      </c>
      <c r="I192" s="202"/>
      <c r="J192" s="197"/>
      <c r="K192" s="197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151</v>
      </c>
      <c r="AU192" s="207" t="s">
        <v>91</v>
      </c>
      <c r="AV192" s="13" t="s">
        <v>91</v>
      </c>
      <c r="AW192" s="13" t="s">
        <v>42</v>
      </c>
      <c r="AX192" s="13" t="s">
        <v>89</v>
      </c>
      <c r="AY192" s="207" t="s">
        <v>139</v>
      </c>
    </row>
    <row r="193" spans="1:65" s="2" customFormat="1" ht="24.2" customHeight="1">
      <c r="A193" s="36"/>
      <c r="B193" s="37"/>
      <c r="C193" s="178" t="s">
        <v>270</v>
      </c>
      <c r="D193" s="178" t="s">
        <v>142</v>
      </c>
      <c r="E193" s="179" t="s">
        <v>271</v>
      </c>
      <c r="F193" s="180" t="s">
        <v>272</v>
      </c>
      <c r="G193" s="181" t="s">
        <v>198</v>
      </c>
      <c r="H193" s="182">
        <v>1.5</v>
      </c>
      <c r="I193" s="183"/>
      <c r="J193" s="184">
        <f>ROUND(I193*H193,2)</f>
        <v>0</v>
      </c>
      <c r="K193" s="180" t="s">
        <v>146</v>
      </c>
      <c r="L193" s="41"/>
      <c r="M193" s="185" t="s">
        <v>44</v>
      </c>
      <c r="N193" s="186" t="s">
        <v>53</v>
      </c>
      <c r="O193" s="66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147</v>
      </c>
      <c r="AT193" s="189" t="s">
        <v>142</v>
      </c>
      <c r="AU193" s="189" t="s">
        <v>91</v>
      </c>
      <c r="AY193" s="18" t="s">
        <v>139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8" t="s">
        <v>89</v>
      </c>
      <c r="BK193" s="190">
        <f>ROUND(I193*H193,2)</f>
        <v>0</v>
      </c>
      <c r="BL193" s="18" t="s">
        <v>147</v>
      </c>
      <c r="BM193" s="189" t="s">
        <v>273</v>
      </c>
    </row>
    <row r="194" spans="1:65" s="2" customFormat="1">
      <c r="A194" s="36"/>
      <c r="B194" s="37"/>
      <c r="C194" s="38"/>
      <c r="D194" s="191" t="s">
        <v>149</v>
      </c>
      <c r="E194" s="38"/>
      <c r="F194" s="192" t="s">
        <v>274</v>
      </c>
      <c r="G194" s="38"/>
      <c r="H194" s="38"/>
      <c r="I194" s="193"/>
      <c r="J194" s="38"/>
      <c r="K194" s="38"/>
      <c r="L194" s="41"/>
      <c r="M194" s="194"/>
      <c r="N194" s="195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8" t="s">
        <v>149</v>
      </c>
      <c r="AU194" s="18" t="s">
        <v>91</v>
      </c>
    </row>
    <row r="195" spans="1:65" s="13" customFormat="1">
      <c r="B195" s="196"/>
      <c r="C195" s="197"/>
      <c r="D195" s="198" t="s">
        <v>151</v>
      </c>
      <c r="E195" s="199" t="s">
        <v>44</v>
      </c>
      <c r="F195" s="200" t="s">
        <v>275</v>
      </c>
      <c r="G195" s="197"/>
      <c r="H195" s="201">
        <v>1.5</v>
      </c>
      <c r="I195" s="202"/>
      <c r="J195" s="197"/>
      <c r="K195" s="197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151</v>
      </c>
      <c r="AU195" s="207" t="s">
        <v>91</v>
      </c>
      <c r="AV195" s="13" t="s">
        <v>91</v>
      </c>
      <c r="AW195" s="13" t="s">
        <v>42</v>
      </c>
      <c r="AX195" s="13" t="s">
        <v>89</v>
      </c>
      <c r="AY195" s="207" t="s">
        <v>139</v>
      </c>
    </row>
    <row r="196" spans="1:65" s="2" customFormat="1" ht="33" customHeight="1">
      <c r="A196" s="36"/>
      <c r="B196" s="37"/>
      <c r="C196" s="178" t="s">
        <v>276</v>
      </c>
      <c r="D196" s="178" t="s">
        <v>142</v>
      </c>
      <c r="E196" s="179" t="s">
        <v>277</v>
      </c>
      <c r="F196" s="180" t="s">
        <v>278</v>
      </c>
      <c r="G196" s="181" t="s">
        <v>198</v>
      </c>
      <c r="H196" s="182">
        <v>45</v>
      </c>
      <c r="I196" s="183"/>
      <c r="J196" s="184">
        <f>ROUND(I196*H196,2)</f>
        <v>0</v>
      </c>
      <c r="K196" s="180" t="s">
        <v>146</v>
      </c>
      <c r="L196" s="41"/>
      <c r="M196" s="185" t="s">
        <v>44</v>
      </c>
      <c r="N196" s="186" t="s">
        <v>53</v>
      </c>
      <c r="O196" s="66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147</v>
      </c>
      <c r="AT196" s="189" t="s">
        <v>142</v>
      </c>
      <c r="AU196" s="189" t="s">
        <v>91</v>
      </c>
      <c r="AY196" s="18" t="s">
        <v>139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8" t="s">
        <v>89</v>
      </c>
      <c r="BK196" s="190">
        <f>ROUND(I196*H196,2)</f>
        <v>0</v>
      </c>
      <c r="BL196" s="18" t="s">
        <v>147</v>
      </c>
      <c r="BM196" s="189" t="s">
        <v>279</v>
      </c>
    </row>
    <row r="197" spans="1:65" s="2" customFormat="1">
      <c r="A197" s="36"/>
      <c r="B197" s="37"/>
      <c r="C197" s="38"/>
      <c r="D197" s="191" t="s">
        <v>149</v>
      </c>
      <c r="E197" s="38"/>
      <c r="F197" s="192" t="s">
        <v>280</v>
      </c>
      <c r="G197" s="38"/>
      <c r="H197" s="38"/>
      <c r="I197" s="193"/>
      <c r="J197" s="38"/>
      <c r="K197" s="38"/>
      <c r="L197" s="41"/>
      <c r="M197" s="194"/>
      <c r="N197" s="195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8" t="s">
        <v>149</v>
      </c>
      <c r="AU197" s="18" t="s">
        <v>91</v>
      </c>
    </row>
    <row r="198" spans="1:65" s="13" customFormat="1">
      <c r="B198" s="196"/>
      <c r="C198" s="197"/>
      <c r="D198" s="198" t="s">
        <v>151</v>
      </c>
      <c r="E198" s="199" t="s">
        <v>44</v>
      </c>
      <c r="F198" s="200" t="s">
        <v>281</v>
      </c>
      <c r="G198" s="197"/>
      <c r="H198" s="201">
        <v>45</v>
      </c>
      <c r="I198" s="202"/>
      <c r="J198" s="197"/>
      <c r="K198" s="197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151</v>
      </c>
      <c r="AU198" s="207" t="s">
        <v>91</v>
      </c>
      <c r="AV198" s="13" t="s">
        <v>91</v>
      </c>
      <c r="AW198" s="13" t="s">
        <v>42</v>
      </c>
      <c r="AX198" s="13" t="s">
        <v>89</v>
      </c>
      <c r="AY198" s="207" t="s">
        <v>139</v>
      </c>
    </row>
    <row r="199" spans="1:65" s="2" customFormat="1" ht="24.2" customHeight="1">
      <c r="A199" s="36"/>
      <c r="B199" s="37"/>
      <c r="C199" s="178" t="s">
        <v>282</v>
      </c>
      <c r="D199" s="178" t="s">
        <v>142</v>
      </c>
      <c r="E199" s="179" t="s">
        <v>283</v>
      </c>
      <c r="F199" s="180" t="s">
        <v>284</v>
      </c>
      <c r="G199" s="181" t="s">
        <v>198</v>
      </c>
      <c r="H199" s="182">
        <v>1.5</v>
      </c>
      <c r="I199" s="183"/>
      <c r="J199" s="184">
        <f>ROUND(I199*H199,2)</f>
        <v>0</v>
      </c>
      <c r="K199" s="180" t="s">
        <v>146</v>
      </c>
      <c r="L199" s="41"/>
      <c r="M199" s="185" t="s">
        <v>44</v>
      </c>
      <c r="N199" s="186" t="s">
        <v>53</v>
      </c>
      <c r="O199" s="66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147</v>
      </c>
      <c r="AT199" s="189" t="s">
        <v>142</v>
      </c>
      <c r="AU199" s="189" t="s">
        <v>91</v>
      </c>
      <c r="AY199" s="18" t="s">
        <v>139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8" t="s">
        <v>89</v>
      </c>
      <c r="BK199" s="190">
        <f>ROUND(I199*H199,2)</f>
        <v>0</v>
      </c>
      <c r="BL199" s="18" t="s">
        <v>147</v>
      </c>
      <c r="BM199" s="189" t="s">
        <v>285</v>
      </c>
    </row>
    <row r="200" spans="1:65" s="2" customFormat="1">
      <c r="A200" s="36"/>
      <c r="B200" s="37"/>
      <c r="C200" s="38"/>
      <c r="D200" s="191" t="s">
        <v>149</v>
      </c>
      <c r="E200" s="38"/>
      <c r="F200" s="192" t="s">
        <v>286</v>
      </c>
      <c r="G200" s="38"/>
      <c r="H200" s="38"/>
      <c r="I200" s="193"/>
      <c r="J200" s="38"/>
      <c r="K200" s="38"/>
      <c r="L200" s="41"/>
      <c r="M200" s="194"/>
      <c r="N200" s="19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149</v>
      </c>
      <c r="AU200" s="18" t="s">
        <v>91</v>
      </c>
    </row>
    <row r="201" spans="1:65" s="13" customFormat="1">
      <c r="B201" s="196"/>
      <c r="C201" s="197"/>
      <c r="D201" s="198" t="s">
        <v>151</v>
      </c>
      <c r="E201" s="199" t="s">
        <v>44</v>
      </c>
      <c r="F201" s="200" t="s">
        <v>275</v>
      </c>
      <c r="G201" s="197"/>
      <c r="H201" s="201">
        <v>1.5</v>
      </c>
      <c r="I201" s="202"/>
      <c r="J201" s="197"/>
      <c r="K201" s="197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151</v>
      </c>
      <c r="AU201" s="207" t="s">
        <v>91</v>
      </c>
      <c r="AV201" s="13" t="s">
        <v>91</v>
      </c>
      <c r="AW201" s="13" t="s">
        <v>42</v>
      </c>
      <c r="AX201" s="13" t="s">
        <v>89</v>
      </c>
      <c r="AY201" s="207" t="s">
        <v>139</v>
      </c>
    </row>
    <row r="202" spans="1:65" s="2" customFormat="1" ht="33" customHeight="1">
      <c r="A202" s="36"/>
      <c r="B202" s="37"/>
      <c r="C202" s="178" t="s">
        <v>287</v>
      </c>
      <c r="D202" s="178" t="s">
        <v>142</v>
      </c>
      <c r="E202" s="179" t="s">
        <v>288</v>
      </c>
      <c r="F202" s="180" t="s">
        <v>289</v>
      </c>
      <c r="G202" s="181" t="s">
        <v>290</v>
      </c>
      <c r="H202" s="182">
        <v>3</v>
      </c>
      <c r="I202" s="183"/>
      <c r="J202" s="184">
        <f>ROUND(I202*H202,2)</f>
        <v>0</v>
      </c>
      <c r="K202" s="180" t="s">
        <v>146</v>
      </c>
      <c r="L202" s="41"/>
      <c r="M202" s="185" t="s">
        <v>44</v>
      </c>
      <c r="N202" s="186" t="s">
        <v>53</v>
      </c>
      <c r="O202" s="66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147</v>
      </c>
      <c r="AT202" s="189" t="s">
        <v>142</v>
      </c>
      <c r="AU202" s="189" t="s">
        <v>91</v>
      </c>
      <c r="AY202" s="18" t="s">
        <v>139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8" t="s">
        <v>89</v>
      </c>
      <c r="BK202" s="190">
        <f>ROUND(I202*H202,2)</f>
        <v>0</v>
      </c>
      <c r="BL202" s="18" t="s">
        <v>147</v>
      </c>
      <c r="BM202" s="189" t="s">
        <v>291</v>
      </c>
    </row>
    <row r="203" spans="1:65" s="2" customFormat="1">
      <c r="A203" s="36"/>
      <c r="B203" s="37"/>
      <c r="C203" s="38"/>
      <c r="D203" s="191" t="s">
        <v>149</v>
      </c>
      <c r="E203" s="38"/>
      <c r="F203" s="192" t="s">
        <v>292</v>
      </c>
      <c r="G203" s="38"/>
      <c r="H203" s="38"/>
      <c r="I203" s="193"/>
      <c r="J203" s="38"/>
      <c r="K203" s="38"/>
      <c r="L203" s="41"/>
      <c r="M203" s="194"/>
      <c r="N203" s="195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8" t="s">
        <v>149</v>
      </c>
      <c r="AU203" s="18" t="s">
        <v>91</v>
      </c>
    </row>
    <row r="204" spans="1:65" s="13" customFormat="1">
      <c r="B204" s="196"/>
      <c r="C204" s="197"/>
      <c r="D204" s="198" t="s">
        <v>151</v>
      </c>
      <c r="E204" s="199" t="s">
        <v>44</v>
      </c>
      <c r="F204" s="200" t="s">
        <v>293</v>
      </c>
      <c r="G204" s="197"/>
      <c r="H204" s="201">
        <v>3</v>
      </c>
      <c r="I204" s="202"/>
      <c r="J204" s="197"/>
      <c r="K204" s="197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151</v>
      </c>
      <c r="AU204" s="207" t="s">
        <v>91</v>
      </c>
      <c r="AV204" s="13" t="s">
        <v>91</v>
      </c>
      <c r="AW204" s="13" t="s">
        <v>42</v>
      </c>
      <c r="AX204" s="13" t="s">
        <v>89</v>
      </c>
      <c r="AY204" s="207" t="s">
        <v>139</v>
      </c>
    </row>
    <row r="205" spans="1:65" s="2" customFormat="1" ht="37.9" customHeight="1">
      <c r="A205" s="36"/>
      <c r="B205" s="37"/>
      <c r="C205" s="178" t="s">
        <v>294</v>
      </c>
      <c r="D205" s="178" t="s">
        <v>142</v>
      </c>
      <c r="E205" s="179" t="s">
        <v>295</v>
      </c>
      <c r="F205" s="180" t="s">
        <v>296</v>
      </c>
      <c r="G205" s="181" t="s">
        <v>162</v>
      </c>
      <c r="H205" s="182">
        <v>274.92</v>
      </c>
      <c r="I205" s="183"/>
      <c r="J205" s="184">
        <f>ROUND(I205*H205,2)</f>
        <v>0</v>
      </c>
      <c r="K205" s="180" t="s">
        <v>146</v>
      </c>
      <c r="L205" s="41"/>
      <c r="M205" s="185" t="s">
        <v>44</v>
      </c>
      <c r="N205" s="186" t="s">
        <v>53</v>
      </c>
      <c r="O205" s="66"/>
      <c r="P205" s="187">
        <f>O205*H205</f>
        <v>0</v>
      </c>
      <c r="Q205" s="187">
        <v>1.2999999999999999E-4</v>
      </c>
      <c r="R205" s="187">
        <f>Q205*H205</f>
        <v>3.5739599999999996E-2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147</v>
      </c>
      <c r="AT205" s="189" t="s">
        <v>142</v>
      </c>
      <c r="AU205" s="189" t="s">
        <v>91</v>
      </c>
      <c r="AY205" s="18" t="s">
        <v>139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8" t="s">
        <v>89</v>
      </c>
      <c r="BK205" s="190">
        <f>ROUND(I205*H205,2)</f>
        <v>0</v>
      </c>
      <c r="BL205" s="18" t="s">
        <v>147</v>
      </c>
      <c r="BM205" s="189" t="s">
        <v>297</v>
      </c>
    </row>
    <row r="206" spans="1:65" s="2" customFormat="1">
      <c r="A206" s="36"/>
      <c r="B206" s="37"/>
      <c r="C206" s="38"/>
      <c r="D206" s="191" t="s">
        <v>149</v>
      </c>
      <c r="E206" s="38"/>
      <c r="F206" s="192" t="s">
        <v>298</v>
      </c>
      <c r="G206" s="38"/>
      <c r="H206" s="38"/>
      <c r="I206" s="193"/>
      <c r="J206" s="38"/>
      <c r="K206" s="38"/>
      <c r="L206" s="41"/>
      <c r="M206" s="194"/>
      <c r="N206" s="195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149</v>
      </c>
      <c r="AU206" s="18" t="s">
        <v>91</v>
      </c>
    </row>
    <row r="207" spans="1:65" s="13" customFormat="1">
      <c r="B207" s="196"/>
      <c r="C207" s="197"/>
      <c r="D207" s="198" t="s">
        <v>151</v>
      </c>
      <c r="E207" s="199" t="s">
        <v>44</v>
      </c>
      <c r="F207" s="200" t="s">
        <v>299</v>
      </c>
      <c r="G207" s="197"/>
      <c r="H207" s="201">
        <v>225.6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151</v>
      </c>
      <c r="AU207" s="207" t="s">
        <v>91</v>
      </c>
      <c r="AV207" s="13" t="s">
        <v>91</v>
      </c>
      <c r="AW207" s="13" t="s">
        <v>42</v>
      </c>
      <c r="AX207" s="13" t="s">
        <v>82</v>
      </c>
      <c r="AY207" s="207" t="s">
        <v>139</v>
      </c>
    </row>
    <row r="208" spans="1:65" s="13" customFormat="1">
      <c r="B208" s="196"/>
      <c r="C208" s="197"/>
      <c r="D208" s="198" t="s">
        <v>151</v>
      </c>
      <c r="E208" s="199" t="s">
        <v>44</v>
      </c>
      <c r="F208" s="200" t="s">
        <v>300</v>
      </c>
      <c r="G208" s="197"/>
      <c r="H208" s="201">
        <v>32.4</v>
      </c>
      <c r="I208" s="202"/>
      <c r="J208" s="197"/>
      <c r="K208" s="197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151</v>
      </c>
      <c r="AU208" s="207" t="s">
        <v>91</v>
      </c>
      <c r="AV208" s="13" t="s">
        <v>91</v>
      </c>
      <c r="AW208" s="13" t="s">
        <v>42</v>
      </c>
      <c r="AX208" s="13" t="s">
        <v>82</v>
      </c>
      <c r="AY208" s="207" t="s">
        <v>139</v>
      </c>
    </row>
    <row r="209" spans="1:65" s="13" customFormat="1">
      <c r="B209" s="196"/>
      <c r="C209" s="197"/>
      <c r="D209" s="198" t="s">
        <v>151</v>
      </c>
      <c r="E209" s="199" t="s">
        <v>44</v>
      </c>
      <c r="F209" s="200" t="s">
        <v>301</v>
      </c>
      <c r="G209" s="197"/>
      <c r="H209" s="201">
        <v>16.920000000000002</v>
      </c>
      <c r="I209" s="202"/>
      <c r="J209" s="197"/>
      <c r="K209" s="197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151</v>
      </c>
      <c r="AU209" s="207" t="s">
        <v>91</v>
      </c>
      <c r="AV209" s="13" t="s">
        <v>91</v>
      </c>
      <c r="AW209" s="13" t="s">
        <v>42</v>
      </c>
      <c r="AX209" s="13" t="s">
        <v>82</v>
      </c>
      <c r="AY209" s="207" t="s">
        <v>139</v>
      </c>
    </row>
    <row r="210" spans="1:65" s="14" customFormat="1">
      <c r="B210" s="218"/>
      <c r="C210" s="219"/>
      <c r="D210" s="198" t="s">
        <v>151</v>
      </c>
      <c r="E210" s="220" t="s">
        <v>44</v>
      </c>
      <c r="F210" s="221" t="s">
        <v>168</v>
      </c>
      <c r="G210" s="219"/>
      <c r="H210" s="222">
        <v>274.92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151</v>
      </c>
      <c r="AU210" s="228" t="s">
        <v>91</v>
      </c>
      <c r="AV210" s="14" t="s">
        <v>147</v>
      </c>
      <c r="AW210" s="14" t="s">
        <v>42</v>
      </c>
      <c r="AX210" s="14" t="s">
        <v>89</v>
      </c>
      <c r="AY210" s="228" t="s">
        <v>139</v>
      </c>
    </row>
    <row r="211" spans="1:65" s="2" customFormat="1" ht="37.9" customHeight="1">
      <c r="A211" s="36"/>
      <c r="B211" s="37"/>
      <c r="C211" s="178" t="s">
        <v>302</v>
      </c>
      <c r="D211" s="178" t="s">
        <v>142</v>
      </c>
      <c r="E211" s="179" t="s">
        <v>303</v>
      </c>
      <c r="F211" s="180" t="s">
        <v>304</v>
      </c>
      <c r="G211" s="181" t="s">
        <v>198</v>
      </c>
      <c r="H211" s="182">
        <v>22</v>
      </c>
      <c r="I211" s="183"/>
      <c r="J211" s="184">
        <f>ROUND(I211*H211,2)</f>
        <v>0</v>
      </c>
      <c r="K211" s="180" t="s">
        <v>146</v>
      </c>
      <c r="L211" s="41"/>
      <c r="M211" s="185" t="s">
        <v>44</v>
      </c>
      <c r="N211" s="186" t="s">
        <v>53</v>
      </c>
      <c r="O211" s="66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147</v>
      </c>
      <c r="AT211" s="189" t="s">
        <v>142</v>
      </c>
      <c r="AU211" s="189" t="s">
        <v>91</v>
      </c>
      <c r="AY211" s="18" t="s">
        <v>139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8" t="s">
        <v>89</v>
      </c>
      <c r="BK211" s="190">
        <f>ROUND(I211*H211,2)</f>
        <v>0</v>
      </c>
      <c r="BL211" s="18" t="s">
        <v>147</v>
      </c>
      <c r="BM211" s="189" t="s">
        <v>305</v>
      </c>
    </row>
    <row r="212" spans="1:65" s="2" customFormat="1">
      <c r="A212" s="36"/>
      <c r="B212" s="37"/>
      <c r="C212" s="38"/>
      <c r="D212" s="191" t="s">
        <v>149</v>
      </c>
      <c r="E212" s="38"/>
      <c r="F212" s="192" t="s">
        <v>306</v>
      </c>
      <c r="G212" s="38"/>
      <c r="H212" s="38"/>
      <c r="I212" s="193"/>
      <c r="J212" s="38"/>
      <c r="K212" s="38"/>
      <c r="L212" s="41"/>
      <c r="M212" s="194"/>
      <c r="N212" s="195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8" t="s">
        <v>149</v>
      </c>
      <c r="AU212" s="18" t="s">
        <v>91</v>
      </c>
    </row>
    <row r="213" spans="1:65" s="13" customFormat="1">
      <c r="B213" s="196"/>
      <c r="C213" s="197"/>
      <c r="D213" s="198" t="s">
        <v>151</v>
      </c>
      <c r="E213" s="199" t="s">
        <v>44</v>
      </c>
      <c r="F213" s="200" t="s">
        <v>307</v>
      </c>
      <c r="G213" s="197"/>
      <c r="H213" s="201">
        <v>22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151</v>
      </c>
      <c r="AU213" s="207" t="s">
        <v>91</v>
      </c>
      <c r="AV213" s="13" t="s">
        <v>91</v>
      </c>
      <c r="AW213" s="13" t="s">
        <v>42</v>
      </c>
      <c r="AX213" s="13" t="s">
        <v>89</v>
      </c>
      <c r="AY213" s="207" t="s">
        <v>139</v>
      </c>
    </row>
    <row r="214" spans="1:65" s="2" customFormat="1" ht="44.25" customHeight="1">
      <c r="A214" s="36"/>
      <c r="B214" s="37"/>
      <c r="C214" s="178" t="s">
        <v>308</v>
      </c>
      <c r="D214" s="178" t="s">
        <v>142</v>
      </c>
      <c r="E214" s="179" t="s">
        <v>309</v>
      </c>
      <c r="F214" s="180" t="s">
        <v>310</v>
      </c>
      <c r="G214" s="181" t="s">
        <v>198</v>
      </c>
      <c r="H214" s="182">
        <v>660</v>
      </c>
      <c r="I214" s="183"/>
      <c r="J214" s="184">
        <f>ROUND(I214*H214,2)</f>
        <v>0</v>
      </c>
      <c r="K214" s="180" t="s">
        <v>146</v>
      </c>
      <c r="L214" s="41"/>
      <c r="M214" s="185" t="s">
        <v>44</v>
      </c>
      <c r="N214" s="186" t="s">
        <v>53</v>
      </c>
      <c r="O214" s="66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147</v>
      </c>
      <c r="AT214" s="189" t="s">
        <v>142</v>
      </c>
      <c r="AU214" s="189" t="s">
        <v>91</v>
      </c>
      <c r="AY214" s="18" t="s">
        <v>139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8" t="s">
        <v>89</v>
      </c>
      <c r="BK214" s="190">
        <f>ROUND(I214*H214,2)</f>
        <v>0</v>
      </c>
      <c r="BL214" s="18" t="s">
        <v>147</v>
      </c>
      <c r="BM214" s="189" t="s">
        <v>311</v>
      </c>
    </row>
    <row r="215" spans="1:65" s="2" customFormat="1">
      <c r="A215" s="36"/>
      <c r="B215" s="37"/>
      <c r="C215" s="38"/>
      <c r="D215" s="191" t="s">
        <v>149</v>
      </c>
      <c r="E215" s="38"/>
      <c r="F215" s="192" t="s">
        <v>312</v>
      </c>
      <c r="G215" s="38"/>
      <c r="H215" s="38"/>
      <c r="I215" s="193"/>
      <c r="J215" s="38"/>
      <c r="K215" s="38"/>
      <c r="L215" s="41"/>
      <c r="M215" s="194"/>
      <c r="N215" s="195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8" t="s">
        <v>149</v>
      </c>
      <c r="AU215" s="18" t="s">
        <v>91</v>
      </c>
    </row>
    <row r="216" spans="1:65" s="13" customFormat="1">
      <c r="B216" s="196"/>
      <c r="C216" s="197"/>
      <c r="D216" s="198" t="s">
        <v>151</v>
      </c>
      <c r="E216" s="199" t="s">
        <v>44</v>
      </c>
      <c r="F216" s="200" t="s">
        <v>313</v>
      </c>
      <c r="G216" s="197"/>
      <c r="H216" s="201">
        <v>660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151</v>
      </c>
      <c r="AU216" s="207" t="s">
        <v>91</v>
      </c>
      <c r="AV216" s="13" t="s">
        <v>91</v>
      </c>
      <c r="AW216" s="13" t="s">
        <v>42</v>
      </c>
      <c r="AX216" s="13" t="s">
        <v>89</v>
      </c>
      <c r="AY216" s="207" t="s">
        <v>139</v>
      </c>
    </row>
    <row r="217" spans="1:65" s="2" customFormat="1" ht="37.9" customHeight="1">
      <c r="A217" s="36"/>
      <c r="B217" s="37"/>
      <c r="C217" s="178" t="s">
        <v>314</v>
      </c>
      <c r="D217" s="178" t="s">
        <v>142</v>
      </c>
      <c r="E217" s="179" t="s">
        <v>315</v>
      </c>
      <c r="F217" s="180" t="s">
        <v>316</v>
      </c>
      <c r="G217" s="181" t="s">
        <v>198</v>
      </c>
      <c r="H217" s="182">
        <v>22</v>
      </c>
      <c r="I217" s="183"/>
      <c r="J217" s="184">
        <f>ROUND(I217*H217,2)</f>
        <v>0</v>
      </c>
      <c r="K217" s="180" t="s">
        <v>146</v>
      </c>
      <c r="L217" s="41"/>
      <c r="M217" s="185" t="s">
        <v>44</v>
      </c>
      <c r="N217" s="186" t="s">
        <v>53</v>
      </c>
      <c r="O217" s="66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147</v>
      </c>
      <c r="AT217" s="189" t="s">
        <v>142</v>
      </c>
      <c r="AU217" s="189" t="s">
        <v>91</v>
      </c>
      <c r="AY217" s="18" t="s">
        <v>139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8" t="s">
        <v>89</v>
      </c>
      <c r="BK217" s="190">
        <f>ROUND(I217*H217,2)</f>
        <v>0</v>
      </c>
      <c r="BL217" s="18" t="s">
        <v>147</v>
      </c>
      <c r="BM217" s="189" t="s">
        <v>317</v>
      </c>
    </row>
    <row r="218" spans="1:65" s="2" customFormat="1">
      <c r="A218" s="36"/>
      <c r="B218" s="37"/>
      <c r="C218" s="38"/>
      <c r="D218" s="191" t="s">
        <v>149</v>
      </c>
      <c r="E218" s="38"/>
      <c r="F218" s="192" t="s">
        <v>318</v>
      </c>
      <c r="G218" s="38"/>
      <c r="H218" s="38"/>
      <c r="I218" s="193"/>
      <c r="J218" s="38"/>
      <c r="K218" s="38"/>
      <c r="L218" s="41"/>
      <c r="M218" s="194"/>
      <c r="N218" s="195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8" t="s">
        <v>149</v>
      </c>
      <c r="AU218" s="18" t="s">
        <v>91</v>
      </c>
    </row>
    <row r="219" spans="1:65" s="13" customFormat="1">
      <c r="B219" s="196"/>
      <c r="C219" s="197"/>
      <c r="D219" s="198" t="s">
        <v>151</v>
      </c>
      <c r="E219" s="199" t="s">
        <v>44</v>
      </c>
      <c r="F219" s="200" t="s">
        <v>307</v>
      </c>
      <c r="G219" s="197"/>
      <c r="H219" s="201">
        <v>22</v>
      </c>
      <c r="I219" s="202"/>
      <c r="J219" s="197"/>
      <c r="K219" s="197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151</v>
      </c>
      <c r="AU219" s="207" t="s">
        <v>91</v>
      </c>
      <c r="AV219" s="13" t="s">
        <v>91</v>
      </c>
      <c r="AW219" s="13" t="s">
        <v>42</v>
      </c>
      <c r="AX219" s="13" t="s">
        <v>89</v>
      </c>
      <c r="AY219" s="207" t="s">
        <v>139</v>
      </c>
    </row>
    <row r="220" spans="1:65" s="2" customFormat="1" ht="24.2" customHeight="1">
      <c r="A220" s="36"/>
      <c r="B220" s="37"/>
      <c r="C220" s="178" t="s">
        <v>319</v>
      </c>
      <c r="D220" s="178" t="s">
        <v>142</v>
      </c>
      <c r="E220" s="179" t="s">
        <v>320</v>
      </c>
      <c r="F220" s="180" t="s">
        <v>321</v>
      </c>
      <c r="G220" s="181" t="s">
        <v>162</v>
      </c>
      <c r="H220" s="182">
        <v>471.92500000000001</v>
      </c>
      <c r="I220" s="183"/>
      <c r="J220" s="184">
        <f>ROUND(I220*H220,2)</f>
        <v>0</v>
      </c>
      <c r="K220" s="180" t="s">
        <v>146</v>
      </c>
      <c r="L220" s="41"/>
      <c r="M220" s="185" t="s">
        <v>44</v>
      </c>
      <c r="N220" s="186" t="s">
        <v>53</v>
      </c>
      <c r="O220" s="66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147</v>
      </c>
      <c r="AT220" s="189" t="s">
        <v>142</v>
      </c>
      <c r="AU220" s="189" t="s">
        <v>91</v>
      </c>
      <c r="AY220" s="18" t="s">
        <v>139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8" t="s">
        <v>89</v>
      </c>
      <c r="BK220" s="190">
        <f>ROUND(I220*H220,2)</f>
        <v>0</v>
      </c>
      <c r="BL220" s="18" t="s">
        <v>147</v>
      </c>
      <c r="BM220" s="189" t="s">
        <v>322</v>
      </c>
    </row>
    <row r="221" spans="1:65" s="2" customFormat="1">
      <c r="A221" s="36"/>
      <c r="B221" s="37"/>
      <c r="C221" s="38"/>
      <c r="D221" s="191" t="s">
        <v>149</v>
      </c>
      <c r="E221" s="38"/>
      <c r="F221" s="192" t="s">
        <v>323</v>
      </c>
      <c r="G221" s="38"/>
      <c r="H221" s="38"/>
      <c r="I221" s="193"/>
      <c r="J221" s="38"/>
      <c r="K221" s="38"/>
      <c r="L221" s="41"/>
      <c r="M221" s="194"/>
      <c r="N221" s="195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8" t="s">
        <v>149</v>
      </c>
      <c r="AU221" s="18" t="s">
        <v>91</v>
      </c>
    </row>
    <row r="222" spans="1:65" s="13" customFormat="1" ht="22.5">
      <c r="B222" s="196"/>
      <c r="C222" s="197"/>
      <c r="D222" s="198" t="s">
        <v>151</v>
      </c>
      <c r="E222" s="199" t="s">
        <v>44</v>
      </c>
      <c r="F222" s="200" t="s">
        <v>324</v>
      </c>
      <c r="G222" s="197"/>
      <c r="H222" s="201">
        <v>408.38</v>
      </c>
      <c r="I222" s="202"/>
      <c r="J222" s="197"/>
      <c r="K222" s="197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151</v>
      </c>
      <c r="AU222" s="207" t="s">
        <v>91</v>
      </c>
      <c r="AV222" s="13" t="s">
        <v>91</v>
      </c>
      <c r="AW222" s="13" t="s">
        <v>42</v>
      </c>
      <c r="AX222" s="13" t="s">
        <v>82</v>
      </c>
      <c r="AY222" s="207" t="s">
        <v>139</v>
      </c>
    </row>
    <row r="223" spans="1:65" s="13" customFormat="1" ht="22.5">
      <c r="B223" s="196"/>
      <c r="C223" s="197"/>
      <c r="D223" s="198" t="s">
        <v>151</v>
      </c>
      <c r="E223" s="199" t="s">
        <v>44</v>
      </c>
      <c r="F223" s="200" t="s">
        <v>325</v>
      </c>
      <c r="G223" s="197"/>
      <c r="H223" s="201">
        <v>-14.654999999999999</v>
      </c>
      <c r="I223" s="202"/>
      <c r="J223" s="197"/>
      <c r="K223" s="197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151</v>
      </c>
      <c r="AU223" s="207" t="s">
        <v>91</v>
      </c>
      <c r="AV223" s="13" t="s">
        <v>91</v>
      </c>
      <c r="AW223" s="13" t="s">
        <v>42</v>
      </c>
      <c r="AX223" s="13" t="s">
        <v>82</v>
      </c>
      <c r="AY223" s="207" t="s">
        <v>139</v>
      </c>
    </row>
    <row r="224" spans="1:65" s="13" customFormat="1">
      <c r="B224" s="196"/>
      <c r="C224" s="197"/>
      <c r="D224" s="198" t="s">
        <v>151</v>
      </c>
      <c r="E224" s="199" t="s">
        <v>44</v>
      </c>
      <c r="F224" s="200" t="s">
        <v>326</v>
      </c>
      <c r="G224" s="197"/>
      <c r="H224" s="201">
        <v>78.2</v>
      </c>
      <c r="I224" s="202"/>
      <c r="J224" s="197"/>
      <c r="K224" s="197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151</v>
      </c>
      <c r="AU224" s="207" t="s">
        <v>91</v>
      </c>
      <c r="AV224" s="13" t="s">
        <v>91</v>
      </c>
      <c r="AW224" s="13" t="s">
        <v>42</v>
      </c>
      <c r="AX224" s="13" t="s">
        <v>82</v>
      </c>
      <c r="AY224" s="207" t="s">
        <v>139</v>
      </c>
    </row>
    <row r="225" spans="1:65" s="14" customFormat="1">
      <c r="B225" s="218"/>
      <c r="C225" s="219"/>
      <c r="D225" s="198" t="s">
        <v>151</v>
      </c>
      <c r="E225" s="220" t="s">
        <v>44</v>
      </c>
      <c r="F225" s="221" t="s">
        <v>168</v>
      </c>
      <c r="G225" s="219"/>
      <c r="H225" s="222">
        <v>471.92500000000001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151</v>
      </c>
      <c r="AU225" s="228" t="s">
        <v>91</v>
      </c>
      <c r="AV225" s="14" t="s">
        <v>147</v>
      </c>
      <c r="AW225" s="14" t="s">
        <v>42</v>
      </c>
      <c r="AX225" s="14" t="s">
        <v>89</v>
      </c>
      <c r="AY225" s="228" t="s">
        <v>139</v>
      </c>
    </row>
    <row r="226" spans="1:65" s="2" customFormat="1" ht="24.2" customHeight="1">
      <c r="A226" s="36"/>
      <c r="B226" s="37"/>
      <c r="C226" s="178" t="s">
        <v>327</v>
      </c>
      <c r="D226" s="178" t="s">
        <v>142</v>
      </c>
      <c r="E226" s="179" t="s">
        <v>328</v>
      </c>
      <c r="F226" s="180" t="s">
        <v>329</v>
      </c>
      <c r="G226" s="181" t="s">
        <v>162</v>
      </c>
      <c r="H226" s="182">
        <v>851.93700000000001</v>
      </c>
      <c r="I226" s="183"/>
      <c r="J226" s="184">
        <f>ROUND(I226*H226,2)</f>
        <v>0</v>
      </c>
      <c r="K226" s="180" t="s">
        <v>146</v>
      </c>
      <c r="L226" s="41"/>
      <c r="M226" s="185" t="s">
        <v>44</v>
      </c>
      <c r="N226" s="186" t="s">
        <v>53</v>
      </c>
      <c r="O226" s="66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147</v>
      </c>
      <c r="AT226" s="189" t="s">
        <v>142</v>
      </c>
      <c r="AU226" s="189" t="s">
        <v>91</v>
      </c>
      <c r="AY226" s="18" t="s">
        <v>139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8" t="s">
        <v>89</v>
      </c>
      <c r="BK226" s="190">
        <f>ROUND(I226*H226,2)</f>
        <v>0</v>
      </c>
      <c r="BL226" s="18" t="s">
        <v>147</v>
      </c>
      <c r="BM226" s="189" t="s">
        <v>330</v>
      </c>
    </row>
    <row r="227" spans="1:65" s="2" customFormat="1">
      <c r="A227" s="36"/>
      <c r="B227" s="37"/>
      <c r="C227" s="38"/>
      <c r="D227" s="191" t="s">
        <v>149</v>
      </c>
      <c r="E227" s="38"/>
      <c r="F227" s="192" t="s">
        <v>331</v>
      </c>
      <c r="G227" s="38"/>
      <c r="H227" s="38"/>
      <c r="I227" s="193"/>
      <c r="J227" s="38"/>
      <c r="K227" s="38"/>
      <c r="L227" s="41"/>
      <c r="M227" s="194"/>
      <c r="N227" s="195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8" t="s">
        <v>149</v>
      </c>
      <c r="AU227" s="18" t="s">
        <v>91</v>
      </c>
    </row>
    <row r="228" spans="1:65" s="13" customFormat="1" ht="33.75">
      <c r="B228" s="196"/>
      <c r="C228" s="197"/>
      <c r="D228" s="198" t="s">
        <v>151</v>
      </c>
      <c r="E228" s="199" t="s">
        <v>44</v>
      </c>
      <c r="F228" s="200" t="s">
        <v>332</v>
      </c>
      <c r="G228" s="197"/>
      <c r="H228" s="201">
        <v>90.376000000000005</v>
      </c>
      <c r="I228" s="202"/>
      <c r="J228" s="197"/>
      <c r="K228" s="197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151</v>
      </c>
      <c r="AU228" s="207" t="s">
        <v>91</v>
      </c>
      <c r="AV228" s="13" t="s">
        <v>91</v>
      </c>
      <c r="AW228" s="13" t="s">
        <v>42</v>
      </c>
      <c r="AX228" s="13" t="s">
        <v>82</v>
      </c>
      <c r="AY228" s="207" t="s">
        <v>139</v>
      </c>
    </row>
    <row r="229" spans="1:65" s="13" customFormat="1">
      <c r="B229" s="196"/>
      <c r="C229" s="197"/>
      <c r="D229" s="198" t="s">
        <v>151</v>
      </c>
      <c r="E229" s="199" t="s">
        <v>44</v>
      </c>
      <c r="F229" s="200" t="s">
        <v>333</v>
      </c>
      <c r="G229" s="197"/>
      <c r="H229" s="201">
        <v>14.08</v>
      </c>
      <c r="I229" s="202"/>
      <c r="J229" s="197"/>
      <c r="K229" s="197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151</v>
      </c>
      <c r="AU229" s="207" t="s">
        <v>91</v>
      </c>
      <c r="AV229" s="13" t="s">
        <v>91</v>
      </c>
      <c r="AW229" s="13" t="s">
        <v>42</v>
      </c>
      <c r="AX229" s="13" t="s">
        <v>82</v>
      </c>
      <c r="AY229" s="207" t="s">
        <v>139</v>
      </c>
    </row>
    <row r="230" spans="1:65" s="13" customFormat="1" ht="22.5">
      <c r="B230" s="196"/>
      <c r="C230" s="197"/>
      <c r="D230" s="198" t="s">
        <v>151</v>
      </c>
      <c r="E230" s="199" t="s">
        <v>44</v>
      </c>
      <c r="F230" s="200" t="s">
        <v>334</v>
      </c>
      <c r="G230" s="197"/>
      <c r="H230" s="201">
        <v>57.47</v>
      </c>
      <c r="I230" s="202"/>
      <c r="J230" s="197"/>
      <c r="K230" s="197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151</v>
      </c>
      <c r="AU230" s="207" t="s">
        <v>91</v>
      </c>
      <c r="AV230" s="13" t="s">
        <v>91</v>
      </c>
      <c r="AW230" s="13" t="s">
        <v>42</v>
      </c>
      <c r="AX230" s="13" t="s">
        <v>82</v>
      </c>
      <c r="AY230" s="207" t="s">
        <v>139</v>
      </c>
    </row>
    <row r="231" spans="1:65" s="13" customFormat="1" ht="22.5">
      <c r="B231" s="196"/>
      <c r="C231" s="197"/>
      <c r="D231" s="198" t="s">
        <v>151</v>
      </c>
      <c r="E231" s="199" t="s">
        <v>44</v>
      </c>
      <c r="F231" s="200" t="s">
        <v>335</v>
      </c>
      <c r="G231" s="197"/>
      <c r="H231" s="201">
        <v>41.752000000000002</v>
      </c>
      <c r="I231" s="202"/>
      <c r="J231" s="197"/>
      <c r="K231" s="197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151</v>
      </c>
      <c r="AU231" s="207" t="s">
        <v>91</v>
      </c>
      <c r="AV231" s="13" t="s">
        <v>91</v>
      </c>
      <c r="AW231" s="13" t="s">
        <v>42</v>
      </c>
      <c r="AX231" s="13" t="s">
        <v>82</v>
      </c>
      <c r="AY231" s="207" t="s">
        <v>139</v>
      </c>
    </row>
    <row r="232" spans="1:65" s="13" customFormat="1" ht="22.5">
      <c r="B232" s="196"/>
      <c r="C232" s="197"/>
      <c r="D232" s="198" t="s">
        <v>151</v>
      </c>
      <c r="E232" s="199" t="s">
        <v>44</v>
      </c>
      <c r="F232" s="200" t="s">
        <v>336</v>
      </c>
      <c r="G232" s="197"/>
      <c r="H232" s="201">
        <v>78.48</v>
      </c>
      <c r="I232" s="202"/>
      <c r="J232" s="197"/>
      <c r="K232" s="197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151</v>
      </c>
      <c r="AU232" s="207" t="s">
        <v>91</v>
      </c>
      <c r="AV232" s="13" t="s">
        <v>91</v>
      </c>
      <c r="AW232" s="13" t="s">
        <v>42</v>
      </c>
      <c r="AX232" s="13" t="s">
        <v>82</v>
      </c>
      <c r="AY232" s="207" t="s">
        <v>139</v>
      </c>
    </row>
    <row r="233" spans="1:65" s="13" customFormat="1" ht="22.5">
      <c r="B233" s="196"/>
      <c r="C233" s="197"/>
      <c r="D233" s="198" t="s">
        <v>151</v>
      </c>
      <c r="E233" s="199" t="s">
        <v>44</v>
      </c>
      <c r="F233" s="200" t="s">
        <v>337</v>
      </c>
      <c r="G233" s="197"/>
      <c r="H233" s="201">
        <v>116.712</v>
      </c>
      <c r="I233" s="202"/>
      <c r="J233" s="197"/>
      <c r="K233" s="197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151</v>
      </c>
      <c r="AU233" s="207" t="s">
        <v>91</v>
      </c>
      <c r="AV233" s="13" t="s">
        <v>91</v>
      </c>
      <c r="AW233" s="13" t="s">
        <v>42</v>
      </c>
      <c r="AX233" s="13" t="s">
        <v>82</v>
      </c>
      <c r="AY233" s="207" t="s">
        <v>139</v>
      </c>
    </row>
    <row r="234" spans="1:65" s="13" customFormat="1" ht="33.75">
      <c r="B234" s="196"/>
      <c r="C234" s="197"/>
      <c r="D234" s="198" t="s">
        <v>151</v>
      </c>
      <c r="E234" s="199" t="s">
        <v>44</v>
      </c>
      <c r="F234" s="200" t="s">
        <v>338</v>
      </c>
      <c r="G234" s="197"/>
      <c r="H234" s="201">
        <v>140.78399999999999</v>
      </c>
      <c r="I234" s="202"/>
      <c r="J234" s="197"/>
      <c r="K234" s="197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151</v>
      </c>
      <c r="AU234" s="207" t="s">
        <v>91</v>
      </c>
      <c r="AV234" s="13" t="s">
        <v>91</v>
      </c>
      <c r="AW234" s="13" t="s">
        <v>42</v>
      </c>
      <c r="AX234" s="13" t="s">
        <v>82</v>
      </c>
      <c r="AY234" s="207" t="s">
        <v>139</v>
      </c>
    </row>
    <row r="235" spans="1:65" s="13" customFormat="1" ht="45">
      <c r="B235" s="196"/>
      <c r="C235" s="197"/>
      <c r="D235" s="198" t="s">
        <v>151</v>
      </c>
      <c r="E235" s="199" t="s">
        <v>44</v>
      </c>
      <c r="F235" s="200" t="s">
        <v>339</v>
      </c>
      <c r="G235" s="197"/>
      <c r="H235" s="201">
        <v>103.253</v>
      </c>
      <c r="I235" s="202"/>
      <c r="J235" s="197"/>
      <c r="K235" s="197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151</v>
      </c>
      <c r="AU235" s="207" t="s">
        <v>91</v>
      </c>
      <c r="AV235" s="13" t="s">
        <v>91</v>
      </c>
      <c r="AW235" s="13" t="s">
        <v>42</v>
      </c>
      <c r="AX235" s="13" t="s">
        <v>82</v>
      </c>
      <c r="AY235" s="207" t="s">
        <v>139</v>
      </c>
    </row>
    <row r="236" spans="1:65" s="13" customFormat="1" ht="33.75">
      <c r="B236" s="196"/>
      <c r="C236" s="197"/>
      <c r="D236" s="198" t="s">
        <v>151</v>
      </c>
      <c r="E236" s="199" t="s">
        <v>44</v>
      </c>
      <c r="F236" s="200" t="s">
        <v>340</v>
      </c>
      <c r="G236" s="197"/>
      <c r="H236" s="201">
        <v>115.97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151</v>
      </c>
      <c r="AU236" s="207" t="s">
        <v>91</v>
      </c>
      <c r="AV236" s="13" t="s">
        <v>91</v>
      </c>
      <c r="AW236" s="13" t="s">
        <v>42</v>
      </c>
      <c r="AX236" s="13" t="s">
        <v>82</v>
      </c>
      <c r="AY236" s="207" t="s">
        <v>139</v>
      </c>
    </row>
    <row r="237" spans="1:65" s="13" customFormat="1" ht="22.5">
      <c r="B237" s="196"/>
      <c r="C237" s="197"/>
      <c r="D237" s="198" t="s">
        <v>151</v>
      </c>
      <c r="E237" s="199" t="s">
        <v>44</v>
      </c>
      <c r="F237" s="200" t="s">
        <v>341</v>
      </c>
      <c r="G237" s="197"/>
      <c r="H237" s="201">
        <v>62.7</v>
      </c>
      <c r="I237" s="202"/>
      <c r="J237" s="197"/>
      <c r="K237" s="197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151</v>
      </c>
      <c r="AU237" s="207" t="s">
        <v>91</v>
      </c>
      <c r="AV237" s="13" t="s">
        <v>91</v>
      </c>
      <c r="AW237" s="13" t="s">
        <v>42</v>
      </c>
      <c r="AX237" s="13" t="s">
        <v>82</v>
      </c>
      <c r="AY237" s="207" t="s">
        <v>139</v>
      </c>
    </row>
    <row r="238" spans="1:65" s="13" customFormat="1" ht="22.5">
      <c r="B238" s="196"/>
      <c r="C238" s="197"/>
      <c r="D238" s="198" t="s">
        <v>151</v>
      </c>
      <c r="E238" s="199" t="s">
        <v>44</v>
      </c>
      <c r="F238" s="200" t="s">
        <v>342</v>
      </c>
      <c r="G238" s="197"/>
      <c r="H238" s="201">
        <v>30.36</v>
      </c>
      <c r="I238" s="202"/>
      <c r="J238" s="197"/>
      <c r="K238" s="197"/>
      <c r="L238" s="203"/>
      <c r="M238" s="204"/>
      <c r="N238" s="205"/>
      <c r="O238" s="205"/>
      <c r="P238" s="205"/>
      <c r="Q238" s="205"/>
      <c r="R238" s="205"/>
      <c r="S238" s="205"/>
      <c r="T238" s="206"/>
      <c r="AT238" s="207" t="s">
        <v>151</v>
      </c>
      <c r="AU238" s="207" t="s">
        <v>91</v>
      </c>
      <c r="AV238" s="13" t="s">
        <v>91</v>
      </c>
      <c r="AW238" s="13" t="s">
        <v>42</v>
      </c>
      <c r="AX238" s="13" t="s">
        <v>82</v>
      </c>
      <c r="AY238" s="207" t="s">
        <v>139</v>
      </c>
    </row>
    <row r="239" spans="1:65" s="14" customFormat="1">
      <c r="B239" s="218"/>
      <c r="C239" s="219"/>
      <c r="D239" s="198" t="s">
        <v>151</v>
      </c>
      <c r="E239" s="220" t="s">
        <v>44</v>
      </c>
      <c r="F239" s="221" t="s">
        <v>168</v>
      </c>
      <c r="G239" s="219"/>
      <c r="H239" s="222">
        <v>851.93700000000001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151</v>
      </c>
      <c r="AU239" s="228" t="s">
        <v>91</v>
      </c>
      <c r="AV239" s="14" t="s">
        <v>147</v>
      </c>
      <c r="AW239" s="14" t="s">
        <v>42</v>
      </c>
      <c r="AX239" s="14" t="s">
        <v>89</v>
      </c>
      <c r="AY239" s="228" t="s">
        <v>139</v>
      </c>
    </row>
    <row r="240" spans="1:65" s="2" customFormat="1" ht="24.2" customHeight="1">
      <c r="A240" s="36"/>
      <c r="B240" s="37"/>
      <c r="C240" s="178" t="s">
        <v>343</v>
      </c>
      <c r="D240" s="178" t="s">
        <v>142</v>
      </c>
      <c r="E240" s="179" t="s">
        <v>344</v>
      </c>
      <c r="F240" s="180" t="s">
        <v>345</v>
      </c>
      <c r="G240" s="181" t="s">
        <v>162</v>
      </c>
      <c r="H240" s="182">
        <v>422.32499999999999</v>
      </c>
      <c r="I240" s="183"/>
      <c r="J240" s="184">
        <f>ROUND(I240*H240,2)</f>
        <v>0</v>
      </c>
      <c r="K240" s="180" t="s">
        <v>146</v>
      </c>
      <c r="L240" s="41"/>
      <c r="M240" s="185" t="s">
        <v>44</v>
      </c>
      <c r="N240" s="186" t="s">
        <v>53</v>
      </c>
      <c r="O240" s="66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147</v>
      </c>
      <c r="AT240" s="189" t="s">
        <v>142</v>
      </c>
      <c r="AU240" s="189" t="s">
        <v>91</v>
      </c>
      <c r="AY240" s="18" t="s">
        <v>139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8" t="s">
        <v>89</v>
      </c>
      <c r="BK240" s="190">
        <f>ROUND(I240*H240,2)</f>
        <v>0</v>
      </c>
      <c r="BL240" s="18" t="s">
        <v>147</v>
      </c>
      <c r="BM240" s="189" t="s">
        <v>346</v>
      </c>
    </row>
    <row r="241" spans="1:65" s="2" customFormat="1">
      <c r="A241" s="36"/>
      <c r="B241" s="37"/>
      <c r="C241" s="38"/>
      <c r="D241" s="191" t="s">
        <v>149</v>
      </c>
      <c r="E241" s="38"/>
      <c r="F241" s="192" t="s">
        <v>347</v>
      </c>
      <c r="G241" s="38"/>
      <c r="H241" s="38"/>
      <c r="I241" s="193"/>
      <c r="J241" s="38"/>
      <c r="K241" s="38"/>
      <c r="L241" s="41"/>
      <c r="M241" s="194"/>
      <c r="N241" s="195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8" t="s">
        <v>149</v>
      </c>
      <c r="AU241" s="18" t="s">
        <v>91</v>
      </c>
    </row>
    <row r="242" spans="1:65" s="13" customFormat="1" ht="22.5">
      <c r="B242" s="196"/>
      <c r="C242" s="197"/>
      <c r="D242" s="198" t="s">
        <v>151</v>
      </c>
      <c r="E242" s="199" t="s">
        <v>44</v>
      </c>
      <c r="F242" s="200" t="s">
        <v>348</v>
      </c>
      <c r="G242" s="197"/>
      <c r="H242" s="201">
        <v>28.6</v>
      </c>
      <c r="I242" s="202"/>
      <c r="J242" s="197"/>
      <c r="K242" s="197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151</v>
      </c>
      <c r="AU242" s="207" t="s">
        <v>91</v>
      </c>
      <c r="AV242" s="13" t="s">
        <v>91</v>
      </c>
      <c r="AW242" s="13" t="s">
        <v>42</v>
      </c>
      <c r="AX242" s="13" t="s">
        <v>82</v>
      </c>
      <c r="AY242" s="207" t="s">
        <v>139</v>
      </c>
    </row>
    <row r="243" spans="1:65" s="13" customFormat="1" ht="22.5">
      <c r="B243" s="196"/>
      <c r="C243" s="197"/>
      <c r="D243" s="198" t="s">
        <v>151</v>
      </c>
      <c r="E243" s="199" t="s">
        <v>44</v>
      </c>
      <c r="F243" s="200" t="s">
        <v>324</v>
      </c>
      <c r="G243" s="197"/>
      <c r="H243" s="201">
        <v>408.38</v>
      </c>
      <c r="I243" s="202"/>
      <c r="J243" s="197"/>
      <c r="K243" s="197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151</v>
      </c>
      <c r="AU243" s="207" t="s">
        <v>91</v>
      </c>
      <c r="AV243" s="13" t="s">
        <v>91</v>
      </c>
      <c r="AW243" s="13" t="s">
        <v>42</v>
      </c>
      <c r="AX243" s="13" t="s">
        <v>82</v>
      </c>
      <c r="AY243" s="207" t="s">
        <v>139</v>
      </c>
    </row>
    <row r="244" spans="1:65" s="13" customFormat="1" ht="22.5">
      <c r="B244" s="196"/>
      <c r="C244" s="197"/>
      <c r="D244" s="198" t="s">
        <v>151</v>
      </c>
      <c r="E244" s="199" t="s">
        <v>44</v>
      </c>
      <c r="F244" s="200" t="s">
        <v>325</v>
      </c>
      <c r="G244" s="197"/>
      <c r="H244" s="201">
        <v>-14.654999999999999</v>
      </c>
      <c r="I244" s="202"/>
      <c r="J244" s="197"/>
      <c r="K244" s="197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151</v>
      </c>
      <c r="AU244" s="207" t="s">
        <v>91</v>
      </c>
      <c r="AV244" s="13" t="s">
        <v>91</v>
      </c>
      <c r="AW244" s="13" t="s">
        <v>42</v>
      </c>
      <c r="AX244" s="13" t="s">
        <v>82</v>
      </c>
      <c r="AY244" s="207" t="s">
        <v>139</v>
      </c>
    </row>
    <row r="245" spans="1:65" s="14" customFormat="1">
      <c r="B245" s="218"/>
      <c r="C245" s="219"/>
      <c r="D245" s="198" t="s">
        <v>151</v>
      </c>
      <c r="E245" s="220" t="s">
        <v>44</v>
      </c>
      <c r="F245" s="221" t="s">
        <v>168</v>
      </c>
      <c r="G245" s="219"/>
      <c r="H245" s="222">
        <v>422.32499999999999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151</v>
      </c>
      <c r="AU245" s="228" t="s">
        <v>91</v>
      </c>
      <c r="AV245" s="14" t="s">
        <v>147</v>
      </c>
      <c r="AW245" s="14" t="s">
        <v>42</v>
      </c>
      <c r="AX245" s="14" t="s">
        <v>89</v>
      </c>
      <c r="AY245" s="228" t="s">
        <v>139</v>
      </c>
    </row>
    <row r="246" spans="1:65" s="2" customFormat="1" ht="49.15" customHeight="1">
      <c r="A246" s="36"/>
      <c r="B246" s="37"/>
      <c r="C246" s="178" t="s">
        <v>349</v>
      </c>
      <c r="D246" s="178" t="s">
        <v>142</v>
      </c>
      <c r="E246" s="179" t="s">
        <v>350</v>
      </c>
      <c r="F246" s="180" t="s">
        <v>351</v>
      </c>
      <c r="G246" s="181" t="s">
        <v>223</v>
      </c>
      <c r="H246" s="182">
        <v>2.5710000000000002</v>
      </c>
      <c r="I246" s="183"/>
      <c r="J246" s="184">
        <f>ROUND(I246*H246,2)</f>
        <v>0</v>
      </c>
      <c r="K246" s="180" t="s">
        <v>146</v>
      </c>
      <c r="L246" s="41"/>
      <c r="M246" s="185" t="s">
        <v>44</v>
      </c>
      <c r="N246" s="186" t="s">
        <v>53</v>
      </c>
      <c r="O246" s="66"/>
      <c r="P246" s="187">
        <f>O246*H246</f>
        <v>0</v>
      </c>
      <c r="Q246" s="187">
        <v>0</v>
      </c>
      <c r="R246" s="187">
        <f>Q246*H246</f>
        <v>0</v>
      </c>
      <c r="S246" s="187">
        <v>1.8</v>
      </c>
      <c r="T246" s="188">
        <f>S246*H246</f>
        <v>4.6278000000000006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147</v>
      </c>
      <c r="AT246" s="189" t="s">
        <v>142</v>
      </c>
      <c r="AU246" s="189" t="s">
        <v>91</v>
      </c>
      <c r="AY246" s="18" t="s">
        <v>139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8" t="s">
        <v>89</v>
      </c>
      <c r="BK246" s="190">
        <f>ROUND(I246*H246,2)</f>
        <v>0</v>
      </c>
      <c r="BL246" s="18" t="s">
        <v>147</v>
      </c>
      <c r="BM246" s="189" t="s">
        <v>352</v>
      </c>
    </row>
    <row r="247" spans="1:65" s="2" customFormat="1">
      <c r="A247" s="36"/>
      <c r="B247" s="37"/>
      <c r="C247" s="38"/>
      <c r="D247" s="191" t="s">
        <v>149</v>
      </c>
      <c r="E247" s="38"/>
      <c r="F247" s="192" t="s">
        <v>353</v>
      </c>
      <c r="G247" s="38"/>
      <c r="H247" s="38"/>
      <c r="I247" s="193"/>
      <c r="J247" s="38"/>
      <c r="K247" s="38"/>
      <c r="L247" s="41"/>
      <c r="M247" s="194"/>
      <c r="N247" s="195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8" t="s">
        <v>149</v>
      </c>
      <c r="AU247" s="18" t="s">
        <v>91</v>
      </c>
    </row>
    <row r="248" spans="1:65" s="13" customFormat="1">
      <c r="B248" s="196"/>
      <c r="C248" s="197"/>
      <c r="D248" s="198" t="s">
        <v>151</v>
      </c>
      <c r="E248" s="199" t="s">
        <v>44</v>
      </c>
      <c r="F248" s="200" t="s">
        <v>354</v>
      </c>
      <c r="G248" s="197"/>
      <c r="H248" s="201">
        <v>0.78</v>
      </c>
      <c r="I248" s="202"/>
      <c r="J248" s="197"/>
      <c r="K248" s="197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151</v>
      </c>
      <c r="AU248" s="207" t="s">
        <v>91</v>
      </c>
      <c r="AV248" s="13" t="s">
        <v>91</v>
      </c>
      <c r="AW248" s="13" t="s">
        <v>42</v>
      </c>
      <c r="AX248" s="13" t="s">
        <v>82</v>
      </c>
      <c r="AY248" s="207" t="s">
        <v>139</v>
      </c>
    </row>
    <row r="249" spans="1:65" s="13" customFormat="1" ht="22.5">
      <c r="B249" s="196"/>
      <c r="C249" s="197"/>
      <c r="D249" s="198" t="s">
        <v>151</v>
      </c>
      <c r="E249" s="199" t="s">
        <v>44</v>
      </c>
      <c r="F249" s="200" t="s">
        <v>355</v>
      </c>
      <c r="G249" s="197"/>
      <c r="H249" s="201">
        <v>1.7909999999999999</v>
      </c>
      <c r="I249" s="202"/>
      <c r="J249" s="197"/>
      <c r="K249" s="197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151</v>
      </c>
      <c r="AU249" s="207" t="s">
        <v>91</v>
      </c>
      <c r="AV249" s="13" t="s">
        <v>91</v>
      </c>
      <c r="AW249" s="13" t="s">
        <v>42</v>
      </c>
      <c r="AX249" s="13" t="s">
        <v>82</v>
      </c>
      <c r="AY249" s="207" t="s">
        <v>139</v>
      </c>
    </row>
    <row r="250" spans="1:65" s="14" customFormat="1">
      <c r="B250" s="218"/>
      <c r="C250" s="219"/>
      <c r="D250" s="198" t="s">
        <v>151</v>
      </c>
      <c r="E250" s="220" t="s">
        <v>44</v>
      </c>
      <c r="F250" s="221" t="s">
        <v>168</v>
      </c>
      <c r="G250" s="219"/>
      <c r="H250" s="222">
        <v>2.5710000000000002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151</v>
      </c>
      <c r="AU250" s="228" t="s">
        <v>91</v>
      </c>
      <c r="AV250" s="14" t="s">
        <v>147</v>
      </c>
      <c r="AW250" s="14" t="s">
        <v>42</v>
      </c>
      <c r="AX250" s="14" t="s">
        <v>89</v>
      </c>
      <c r="AY250" s="228" t="s">
        <v>139</v>
      </c>
    </row>
    <row r="251" spans="1:65" s="2" customFormat="1" ht="49.15" customHeight="1">
      <c r="A251" s="36"/>
      <c r="B251" s="37"/>
      <c r="C251" s="178" t="s">
        <v>356</v>
      </c>
      <c r="D251" s="178" t="s">
        <v>142</v>
      </c>
      <c r="E251" s="179" t="s">
        <v>357</v>
      </c>
      <c r="F251" s="180" t="s">
        <v>358</v>
      </c>
      <c r="G251" s="181" t="s">
        <v>162</v>
      </c>
      <c r="H251" s="182">
        <v>4.4000000000000004</v>
      </c>
      <c r="I251" s="183"/>
      <c r="J251" s="184">
        <f>ROUND(I251*H251,2)</f>
        <v>0</v>
      </c>
      <c r="K251" s="180" t="s">
        <v>146</v>
      </c>
      <c r="L251" s="41"/>
      <c r="M251" s="185" t="s">
        <v>44</v>
      </c>
      <c r="N251" s="186" t="s">
        <v>53</v>
      </c>
      <c r="O251" s="66"/>
      <c r="P251" s="187">
        <f>O251*H251</f>
        <v>0</v>
      </c>
      <c r="Q251" s="187">
        <v>0</v>
      </c>
      <c r="R251" s="187">
        <f>Q251*H251</f>
        <v>0</v>
      </c>
      <c r="S251" s="187">
        <v>0.27500000000000002</v>
      </c>
      <c r="T251" s="188">
        <f>S251*H251</f>
        <v>1.2100000000000002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147</v>
      </c>
      <c r="AT251" s="189" t="s">
        <v>142</v>
      </c>
      <c r="AU251" s="189" t="s">
        <v>91</v>
      </c>
      <c r="AY251" s="18" t="s">
        <v>139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8" t="s">
        <v>89</v>
      </c>
      <c r="BK251" s="190">
        <f>ROUND(I251*H251,2)</f>
        <v>0</v>
      </c>
      <c r="BL251" s="18" t="s">
        <v>147</v>
      </c>
      <c r="BM251" s="189" t="s">
        <v>359</v>
      </c>
    </row>
    <row r="252" spans="1:65" s="2" customFormat="1">
      <c r="A252" s="36"/>
      <c r="B252" s="37"/>
      <c r="C252" s="38"/>
      <c r="D252" s="191" t="s">
        <v>149</v>
      </c>
      <c r="E252" s="38"/>
      <c r="F252" s="192" t="s">
        <v>360</v>
      </c>
      <c r="G252" s="38"/>
      <c r="H252" s="38"/>
      <c r="I252" s="193"/>
      <c r="J252" s="38"/>
      <c r="K252" s="38"/>
      <c r="L252" s="41"/>
      <c r="M252" s="194"/>
      <c r="N252" s="195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8" t="s">
        <v>149</v>
      </c>
      <c r="AU252" s="18" t="s">
        <v>91</v>
      </c>
    </row>
    <row r="253" spans="1:65" s="13" customFormat="1" ht="22.5">
      <c r="B253" s="196"/>
      <c r="C253" s="197"/>
      <c r="D253" s="198" t="s">
        <v>151</v>
      </c>
      <c r="E253" s="199" t="s">
        <v>44</v>
      </c>
      <c r="F253" s="200" t="s">
        <v>361</v>
      </c>
      <c r="G253" s="197"/>
      <c r="H253" s="201">
        <v>4.4000000000000004</v>
      </c>
      <c r="I253" s="202"/>
      <c r="J253" s="197"/>
      <c r="K253" s="197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151</v>
      </c>
      <c r="AU253" s="207" t="s">
        <v>91</v>
      </c>
      <c r="AV253" s="13" t="s">
        <v>91</v>
      </c>
      <c r="AW253" s="13" t="s">
        <v>42</v>
      </c>
      <c r="AX253" s="13" t="s">
        <v>89</v>
      </c>
      <c r="AY253" s="207" t="s">
        <v>139</v>
      </c>
    </row>
    <row r="254" spans="1:65" s="2" customFormat="1" ht="44.25" customHeight="1">
      <c r="A254" s="36"/>
      <c r="B254" s="37"/>
      <c r="C254" s="178" t="s">
        <v>362</v>
      </c>
      <c r="D254" s="178" t="s">
        <v>142</v>
      </c>
      <c r="E254" s="179" t="s">
        <v>363</v>
      </c>
      <c r="F254" s="180" t="s">
        <v>364</v>
      </c>
      <c r="G254" s="181" t="s">
        <v>162</v>
      </c>
      <c r="H254" s="182">
        <v>4.55</v>
      </c>
      <c r="I254" s="183"/>
      <c r="J254" s="184">
        <f>ROUND(I254*H254,2)</f>
        <v>0</v>
      </c>
      <c r="K254" s="180" t="s">
        <v>146</v>
      </c>
      <c r="L254" s="41"/>
      <c r="M254" s="185" t="s">
        <v>44</v>
      </c>
      <c r="N254" s="186" t="s">
        <v>53</v>
      </c>
      <c r="O254" s="66"/>
      <c r="P254" s="187">
        <f>O254*H254</f>
        <v>0</v>
      </c>
      <c r="Q254" s="187">
        <v>0</v>
      </c>
      <c r="R254" s="187">
        <f>Q254*H254</f>
        <v>0</v>
      </c>
      <c r="S254" s="187">
        <v>5.8999999999999997E-2</v>
      </c>
      <c r="T254" s="188">
        <f>S254*H254</f>
        <v>0.26844999999999997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147</v>
      </c>
      <c r="AT254" s="189" t="s">
        <v>142</v>
      </c>
      <c r="AU254" s="189" t="s">
        <v>91</v>
      </c>
      <c r="AY254" s="18" t="s">
        <v>139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8" t="s">
        <v>89</v>
      </c>
      <c r="BK254" s="190">
        <f>ROUND(I254*H254,2)</f>
        <v>0</v>
      </c>
      <c r="BL254" s="18" t="s">
        <v>147</v>
      </c>
      <c r="BM254" s="189" t="s">
        <v>365</v>
      </c>
    </row>
    <row r="255" spans="1:65" s="2" customFormat="1">
      <c r="A255" s="36"/>
      <c r="B255" s="37"/>
      <c r="C255" s="38"/>
      <c r="D255" s="191" t="s">
        <v>149</v>
      </c>
      <c r="E255" s="38"/>
      <c r="F255" s="192" t="s">
        <v>366</v>
      </c>
      <c r="G255" s="38"/>
      <c r="H255" s="38"/>
      <c r="I255" s="193"/>
      <c r="J255" s="38"/>
      <c r="K255" s="38"/>
      <c r="L255" s="41"/>
      <c r="M255" s="194"/>
      <c r="N255" s="195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8" t="s">
        <v>149</v>
      </c>
      <c r="AU255" s="18" t="s">
        <v>91</v>
      </c>
    </row>
    <row r="256" spans="1:65" s="13" customFormat="1">
      <c r="B256" s="196"/>
      <c r="C256" s="197"/>
      <c r="D256" s="198" t="s">
        <v>151</v>
      </c>
      <c r="E256" s="199" t="s">
        <v>44</v>
      </c>
      <c r="F256" s="200" t="s">
        <v>173</v>
      </c>
      <c r="G256" s="197"/>
      <c r="H256" s="201">
        <v>4.55</v>
      </c>
      <c r="I256" s="202"/>
      <c r="J256" s="197"/>
      <c r="K256" s="197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151</v>
      </c>
      <c r="AU256" s="207" t="s">
        <v>91</v>
      </c>
      <c r="AV256" s="13" t="s">
        <v>91</v>
      </c>
      <c r="AW256" s="13" t="s">
        <v>42</v>
      </c>
      <c r="AX256" s="13" t="s">
        <v>89</v>
      </c>
      <c r="AY256" s="207" t="s">
        <v>139</v>
      </c>
    </row>
    <row r="257" spans="1:65" s="2" customFormat="1" ht="44.25" customHeight="1">
      <c r="A257" s="36"/>
      <c r="B257" s="37"/>
      <c r="C257" s="178" t="s">
        <v>367</v>
      </c>
      <c r="D257" s="178" t="s">
        <v>142</v>
      </c>
      <c r="E257" s="179" t="s">
        <v>368</v>
      </c>
      <c r="F257" s="180" t="s">
        <v>369</v>
      </c>
      <c r="G257" s="181" t="s">
        <v>162</v>
      </c>
      <c r="H257" s="182">
        <v>16.88</v>
      </c>
      <c r="I257" s="183"/>
      <c r="J257" s="184">
        <f>ROUND(I257*H257,2)</f>
        <v>0</v>
      </c>
      <c r="K257" s="180" t="s">
        <v>146</v>
      </c>
      <c r="L257" s="41"/>
      <c r="M257" s="185" t="s">
        <v>44</v>
      </c>
      <c r="N257" s="186" t="s">
        <v>53</v>
      </c>
      <c r="O257" s="66"/>
      <c r="P257" s="187">
        <f>O257*H257</f>
        <v>0</v>
      </c>
      <c r="Q257" s="187">
        <v>0</v>
      </c>
      <c r="R257" s="187">
        <f>Q257*H257</f>
        <v>0</v>
      </c>
      <c r="S257" s="187">
        <v>7.1999999999999995E-2</v>
      </c>
      <c r="T257" s="188">
        <f>S257*H257</f>
        <v>1.2153599999999998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147</v>
      </c>
      <c r="AT257" s="189" t="s">
        <v>142</v>
      </c>
      <c r="AU257" s="189" t="s">
        <v>91</v>
      </c>
      <c r="AY257" s="18" t="s">
        <v>139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8" t="s">
        <v>89</v>
      </c>
      <c r="BK257" s="190">
        <f>ROUND(I257*H257,2)</f>
        <v>0</v>
      </c>
      <c r="BL257" s="18" t="s">
        <v>147</v>
      </c>
      <c r="BM257" s="189" t="s">
        <v>370</v>
      </c>
    </row>
    <row r="258" spans="1:65" s="2" customFormat="1">
      <c r="A258" s="36"/>
      <c r="B258" s="37"/>
      <c r="C258" s="38"/>
      <c r="D258" s="191" t="s">
        <v>149</v>
      </c>
      <c r="E258" s="38"/>
      <c r="F258" s="192" t="s">
        <v>371</v>
      </c>
      <c r="G258" s="38"/>
      <c r="H258" s="38"/>
      <c r="I258" s="193"/>
      <c r="J258" s="38"/>
      <c r="K258" s="38"/>
      <c r="L258" s="41"/>
      <c r="M258" s="194"/>
      <c r="N258" s="195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8" t="s">
        <v>149</v>
      </c>
      <c r="AU258" s="18" t="s">
        <v>91</v>
      </c>
    </row>
    <row r="259" spans="1:65" s="13" customFormat="1">
      <c r="B259" s="196"/>
      <c r="C259" s="197"/>
      <c r="D259" s="198" t="s">
        <v>151</v>
      </c>
      <c r="E259" s="199" t="s">
        <v>44</v>
      </c>
      <c r="F259" s="200" t="s">
        <v>174</v>
      </c>
      <c r="G259" s="197"/>
      <c r="H259" s="201">
        <v>16.88</v>
      </c>
      <c r="I259" s="202"/>
      <c r="J259" s="197"/>
      <c r="K259" s="197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151</v>
      </c>
      <c r="AU259" s="207" t="s">
        <v>91</v>
      </c>
      <c r="AV259" s="13" t="s">
        <v>91</v>
      </c>
      <c r="AW259" s="13" t="s">
        <v>42</v>
      </c>
      <c r="AX259" s="13" t="s">
        <v>89</v>
      </c>
      <c r="AY259" s="207" t="s">
        <v>139</v>
      </c>
    </row>
    <row r="260" spans="1:65" s="2" customFormat="1" ht="24.2" customHeight="1">
      <c r="A260" s="36"/>
      <c r="B260" s="37"/>
      <c r="C260" s="178" t="s">
        <v>372</v>
      </c>
      <c r="D260" s="178" t="s">
        <v>142</v>
      </c>
      <c r="E260" s="179" t="s">
        <v>373</v>
      </c>
      <c r="F260" s="180" t="s">
        <v>374</v>
      </c>
      <c r="G260" s="181" t="s">
        <v>162</v>
      </c>
      <c r="H260" s="182">
        <v>8.8000000000000007</v>
      </c>
      <c r="I260" s="183"/>
      <c r="J260" s="184">
        <f>ROUND(I260*H260,2)</f>
        <v>0</v>
      </c>
      <c r="K260" s="180" t="s">
        <v>146</v>
      </c>
      <c r="L260" s="41"/>
      <c r="M260" s="185" t="s">
        <v>44</v>
      </c>
      <c r="N260" s="186" t="s">
        <v>53</v>
      </c>
      <c r="O260" s="66"/>
      <c r="P260" s="187">
        <f>O260*H260</f>
        <v>0</v>
      </c>
      <c r="Q260" s="187">
        <v>0</v>
      </c>
      <c r="R260" s="187">
        <f>Q260*H260</f>
        <v>0</v>
      </c>
      <c r="S260" s="187">
        <v>1.4E-2</v>
      </c>
      <c r="T260" s="188">
        <f>S260*H260</f>
        <v>0.12320000000000002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147</v>
      </c>
      <c r="AT260" s="189" t="s">
        <v>142</v>
      </c>
      <c r="AU260" s="189" t="s">
        <v>91</v>
      </c>
      <c r="AY260" s="18" t="s">
        <v>139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8" t="s">
        <v>89</v>
      </c>
      <c r="BK260" s="190">
        <f>ROUND(I260*H260,2)</f>
        <v>0</v>
      </c>
      <c r="BL260" s="18" t="s">
        <v>147</v>
      </c>
      <c r="BM260" s="189" t="s">
        <v>375</v>
      </c>
    </row>
    <row r="261" spans="1:65" s="2" customFormat="1">
      <c r="A261" s="36"/>
      <c r="B261" s="37"/>
      <c r="C261" s="38"/>
      <c r="D261" s="191" t="s">
        <v>149</v>
      </c>
      <c r="E261" s="38"/>
      <c r="F261" s="192" t="s">
        <v>376</v>
      </c>
      <c r="G261" s="38"/>
      <c r="H261" s="38"/>
      <c r="I261" s="193"/>
      <c r="J261" s="38"/>
      <c r="K261" s="38"/>
      <c r="L261" s="41"/>
      <c r="M261" s="194"/>
      <c r="N261" s="195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8" t="s">
        <v>149</v>
      </c>
      <c r="AU261" s="18" t="s">
        <v>91</v>
      </c>
    </row>
    <row r="262" spans="1:65" s="13" customFormat="1" ht="22.5">
      <c r="B262" s="196"/>
      <c r="C262" s="197"/>
      <c r="D262" s="198" t="s">
        <v>151</v>
      </c>
      <c r="E262" s="199" t="s">
        <v>44</v>
      </c>
      <c r="F262" s="200" t="s">
        <v>377</v>
      </c>
      <c r="G262" s="197"/>
      <c r="H262" s="201">
        <v>8.8000000000000007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151</v>
      </c>
      <c r="AU262" s="207" t="s">
        <v>91</v>
      </c>
      <c r="AV262" s="13" t="s">
        <v>91</v>
      </c>
      <c r="AW262" s="13" t="s">
        <v>42</v>
      </c>
      <c r="AX262" s="13" t="s">
        <v>89</v>
      </c>
      <c r="AY262" s="207" t="s">
        <v>139</v>
      </c>
    </row>
    <row r="263" spans="1:65" s="12" customFormat="1" ht="22.9" customHeight="1">
      <c r="B263" s="162"/>
      <c r="C263" s="163"/>
      <c r="D263" s="164" t="s">
        <v>81</v>
      </c>
      <c r="E263" s="176" t="s">
        <v>378</v>
      </c>
      <c r="F263" s="176" t="s">
        <v>379</v>
      </c>
      <c r="G263" s="163"/>
      <c r="H263" s="163"/>
      <c r="I263" s="166"/>
      <c r="J263" s="177">
        <f>BK263</f>
        <v>0</v>
      </c>
      <c r="K263" s="163"/>
      <c r="L263" s="168"/>
      <c r="M263" s="169"/>
      <c r="N263" s="170"/>
      <c r="O263" s="170"/>
      <c r="P263" s="171">
        <f>SUM(P264:P281)</f>
        <v>0</v>
      </c>
      <c r="Q263" s="170"/>
      <c r="R263" s="171">
        <f>SUM(R264:R281)</f>
        <v>0</v>
      </c>
      <c r="S263" s="170"/>
      <c r="T263" s="172">
        <f>SUM(T264:T281)</f>
        <v>0</v>
      </c>
      <c r="AR263" s="173" t="s">
        <v>89</v>
      </c>
      <c r="AT263" s="174" t="s">
        <v>81</v>
      </c>
      <c r="AU263" s="174" t="s">
        <v>89</v>
      </c>
      <c r="AY263" s="173" t="s">
        <v>139</v>
      </c>
      <c r="BK263" s="175">
        <f>SUM(BK264:BK281)</f>
        <v>0</v>
      </c>
    </row>
    <row r="264" spans="1:65" s="2" customFormat="1" ht="44.25" customHeight="1">
      <c r="A264" s="36"/>
      <c r="B264" s="37"/>
      <c r="C264" s="178" t="s">
        <v>380</v>
      </c>
      <c r="D264" s="178" t="s">
        <v>142</v>
      </c>
      <c r="E264" s="179" t="s">
        <v>381</v>
      </c>
      <c r="F264" s="180" t="s">
        <v>382</v>
      </c>
      <c r="G264" s="181" t="s">
        <v>145</v>
      </c>
      <c r="H264" s="182">
        <v>29.158000000000001</v>
      </c>
      <c r="I264" s="183"/>
      <c r="J264" s="184">
        <f>ROUND(I264*H264,2)</f>
        <v>0</v>
      </c>
      <c r="K264" s="180" t="s">
        <v>146</v>
      </c>
      <c r="L264" s="41"/>
      <c r="M264" s="185" t="s">
        <v>44</v>
      </c>
      <c r="N264" s="186" t="s">
        <v>53</v>
      </c>
      <c r="O264" s="66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147</v>
      </c>
      <c r="AT264" s="189" t="s">
        <v>142</v>
      </c>
      <c r="AU264" s="189" t="s">
        <v>91</v>
      </c>
      <c r="AY264" s="18" t="s">
        <v>139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8" t="s">
        <v>89</v>
      </c>
      <c r="BK264" s="190">
        <f>ROUND(I264*H264,2)</f>
        <v>0</v>
      </c>
      <c r="BL264" s="18" t="s">
        <v>147</v>
      </c>
      <c r="BM264" s="189" t="s">
        <v>383</v>
      </c>
    </row>
    <row r="265" spans="1:65" s="2" customFormat="1">
      <c r="A265" s="36"/>
      <c r="B265" s="37"/>
      <c r="C265" s="38"/>
      <c r="D265" s="191" t="s">
        <v>149</v>
      </c>
      <c r="E265" s="38"/>
      <c r="F265" s="192" t="s">
        <v>384</v>
      </c>
      <c r="G265" s="38"/>
      <c r="H265" s="38"/>
      <c r="I265" s="193"/>
      <c r="J265" s="38"/>
      <c r="K265" s="38"/>
      <c r="L265" s="41"/>
      <c r="M265" s="194"/>
      <c r="N265" s="195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8" t="s">
        <v>149</v>
      </c>
      <c r="AU265" s="18" t="s">
        <v>91</v>
      </c>
    </row>
    <row r="266" spans="1:65" s="2" customFormat="1" ht="33" customHeight="1">
      <c r="A266" s="36"/>
      <c r="B266" s="37"/>
      <c r="C266" s="178" t="s">
        <v>385</v>
      </c>
      <c r="D266" s="178" t="s">
        <v>142</v>
      </c>
      <c r="E266" s="179" t="s">
        <v>386</v>
      </c>
      <c r="F266" s="180" t="s">
        <v>387</v>
      </c>
      <c r="G266" s="181" t="s">
        <v>145</v>
      </c>
      <c r="H266" s="182">
        <v>29.158000000000001</v>
      </c>
      <c r="I266" s="183"/>
      <c r="J266" s="184">
        <f>ROUND(I266*H266,2)</f>
        <v>0</v>
      </c>
      <c r="K266" s="180" t="s">
        <v>146</v>
      </c>
      <c r="L266" s="41"/>
      <c r="M266" s="185" t="s">
        <v>44</v>
      </c>
      <c r="N266" s="186" t="s">
        <v>53</v>
      </c>
      <c r="O266" s="66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9" t="s">
        <v>147</v>
      </c>
      <c r="AT266" s="189" t="s">
        <v>142</v>
      </c>
      <c r="AU266" s="189" t="s">
        <v>91</v>
      </c>
      <c r="AY266" s="18" t="s">
        <v>139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8" t="s">
        <v>89</v>
      </c>
      <c r="BK266" s="190">
        <f>ROUND(I266*H266,2)</f>
        <v>0</v>
      </c>
      <c r="BL266" s="18" t="s">
        <v>147</v>
      </c>
      <c r="BM266" s="189" t="s">
        <v>388</v>
      </c>
    </row>
    <row r="267" spans="1:65" s="2" customFormat="1">
      <c r="A267" s="36"/>
      <c r="B267" s="37"/>
      <c r="C267" s="38"/>
      <c r="D267" s="191" t="s">
        <v>149</v>
      </c>
      <c r="E267" s="38"/>
      <c r="F267" s="192" t="s">
        <v>389</v>
      </c>
      <c r="G267" s="38"/>
      <c r="H267" s="38"/>
      <c r="I267" s="193"/>
      <c r="J267" s="38"/>
      <c r="K267" s="38"/>
      <c r="L267" s="41"/>
      <c r="M267" s="194"/>
      <c r="N267" s="195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8" t="s">
        <v>149</v>
      </c>
      <c r="AU267" s="18" t="s">
        <v>91</v>
      </c>
    </row>
    <row r="268" spans="1:65" s="2" customFormat="1" ht="44.25" customHeight="1">
      <c r="A268" s="36"/>
      <c r="B268" s="37"/>
      <c r="C268" s="178" t="s">
        <v>390</v>
      </c>
      <c r="D268" s="178" t="s">
        <v>142</v>
      </c>
      <c r="E268" s="179" t="s">
        <v>391</v>
      </c>
      <c r="F268" s="180" t="s">
        <v>392</v>
      </c>
      <c r="G268" s="181" t="s">
        <v>145</v>
      </c>
      <c r="H268" s="182">
        <v>408.21199999999999</v>
      </c>
      <c r="I268" s="183"/>
      <c r="J268" s="184">
        <f>ROUND(I268*H268,2)</f>
        <v>0</v>
      </c>
      <c r="K268" s="180" t="s">
        <v>146</v>
      </c>
      <c r="L268" s="41"/>
      <c r="M268" s="185" t="s">
        <v>44</v>
      </c>
      <c r="N268" s="186" t="s">
        <v>53</v>
      </c>
      <c r="O268" s="66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147</v>
      </c>
      <c r="AT268" s="189" t="s">
        <v>142</v>
      </c>
      <c r="AU268" s="189" t="s">
        <v>91</v>
      </c>
      <c r="AY268" s="18" t="s">
        <v>139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8" t="s">
        <v>89</v>
      </c>
      <c r="BK268" s="190">
        <f>ROUND(I268*H268,2)</f>
        <v>0</v>
      </c>
      <c r="BL268" s="18" t="s">
        <v>147</v>
      </c>
      <c r="BM268" s="189" t="s">
        <v>393</v>
      </c>
    </row>
    <row r="269" spans="1:65" s="2" customFormat="1">
      <c r="A269" s="36"/>
      <c r="B269" s="37"/>
      <c r="C269" s="38"/>
      <c r="D269" s="191" t="s">
        <v>149</v>
      </c>
      <c r="E269" s="38"/>
      <c r="F269" s="192" t="s">
        <v>394</v>
      </c>
      <c r="G269" s="38"/>
      <c r="H269" s="38"/>
      <c r="I269" s="193"/>
      <c r="J269" s="38"/>
      <c r="K269" s="38"/>
      <c r="L269" s="41"/>
      <c r="M269" s="194"/>
      <c r="N269" s="195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8" t="s">
        <v>149</v>
      </c>
      <c r="AU269" s="18" t="s">
        <v>91</v>
      </c>
    </row>
    <row r="270" spans="1:65" s="13" customFormat="1">
      <c r="B270" s="196"/>
      <c r="C270" s="197"/>
      <c r="D270" s="198" t="s">
        <v>151</v>
      </c>
      <c r="E270" s="197"/>
      <c r="F270" s="200" t="s">
        <v>395</v>
      </c>
      <c r="G270" s="197"/>
      <c r="H270" s="201">
        <v>408.21199999999999</v>
      </c>
      <c r="I270" s="202"/>
      <c r="J270" s="197"/>
      <c r="K270" s="197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151</v>
      </c>
      <c r="AU270" s="207" t="s">
        <v>91</v>
      </c>
      <c r="AV270" s="13" t="s">
        <v>91</v>
      </c>
      <c r="AW270" s="13" t="s">
        <v>4</v>
      </c>
      <c r="AX270" s="13" t="s">
        <v>89</v>
      </c>
      <c r="AY270" s="207" t="s">
        <v>139</v>
      </c>
    </row>
    <row r="271" spans="1:65" s="2" customFormat="1" ht="44.25" customHeight="1">
      <c r="A271" s="36"/>
      <c r="B271" s="37"/>
      <c r="C271" s="178" t="s">
        <v>396</v>
      </c>
      <c r="D271" s="178" t="s">
        <v>142</v>
      </c>
      <c r="E271" s="179" t="s">
        <v>397</v>
      </c>
      <c r="F271" s="180" t="s">
        <v>398</v>
      </c>
      <c r="G271" s="181" t="s">
        <v>145</v>
      </c>
      <c r="H271" s="182">
        <v>11.663</v>
      </c>
      <c r="I271" s="183"/>
      <c r="J271" s="184">
        <f>ROUND(I271*H271,2)</f>
        <v>0</v>
      </c>
      <c r="K271" s="180" t="s">
        <v>146</v>
      </c>
      <c r="L271" s="41"/>
      <c r="M271" s="185" t="s">
        <v>44</v>
      </c>
      <c r="N271" s="186" t="s">
        <v>53</v>
      </c>
      <c r="O271" s="66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9" t="s">
        <v>147</v>
      </c>
      <c r="AT271" s="189" t="s">
        <v>142</v>
      </c>
      <c r="AU271" s="189" t="s">
        <v>91</v>
      </c>
      <c r="AY271" s="18" t="s">
        <v>139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8" t="s">
        <v>89</v>
      </c>
      <c r="BK271" s="190">
        <f>ROUND(I271*H271,2)</f>
        <v>0</v>
      </c>
      <c r="BL271" s="18" t="s">
        <v>147</v>
      </c>
      <c r="BM271" s="189" t="s">
        <v>399</v>
      </c>
    </row>
    <row r="272" spans="1:65" s="2" customFormat="1">
      <c r="A272" s="36"/>
      <c r="B272" s="37"/>
      <c r="C272" s="38"/>
      <c r="D272" s="191" t="s">
        <v>149</v>
      </c>
      <c r="E272" s="38"/>
      <c r="F272" s="192" t="s">
        <v>400</v>
      </c>
      <c r="G272" s="38"/>
      <c r="H272" s="38"/>
      <c r="I272" s="193"/>
      <c r="J272" s="38"/>
      <c r="K272" s="38"/>
      <c r="L272" s="41"/>
      <c r="M272" s="194"/>
      <c r="N272" s="195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8" t="s">
        <v>149</v>
      </c>
      <c r="AU272" s="18" t="s">
        <v>91</v>
      </c>
    </row>
    <row r="273" spans="1:65" s="13" customFormat="1">
      <c r="B273" s="196"/>
      <c r="C273" s="197"/>
      <c r="D273" s="198" t="s">
        <v>151</v>
      </c>
      <c r="E273" s="197"/>
      <c r="F273" s="200" t="s">
        <v>401</v>
      </c>
      <c r="G273" s="197"/>
      <c r="H273" s="201">
        <v>11.663</v>
      </c>
      <c r="I273" s="202"/>
      <c r="J273" s="197"/>
      <c r="K273" s="197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151</v>
      </c>
      <c r="AU273" s="207" t="s">
        <v>91</v>
      </c>
      <c r="AV273" s="13" t="s">
        <v>91</v>
      </c>
      <c r="AW273" s="13" t="s">
        <v>4</v>
      </c>
      <c r="AX273" s="13" t="s">
        <v>89</v>
      </c>
      <c r="AY273" s="207" t="s">
        <v>139</v>
      </c>
    </row>
    <row r="274" spans="1:65" s="2" customFormat="1" ht="44.25" customHeight="1">
      <c r="A274" s="36"/>
      <c r="B274" s="37"/>
      <c r="C274" s="178" t="s">
        <v>402</v>
      </c>
      <c r="D274" s="178" t="s">
        <v>142</v>
      </c>
      <c r="E274" s="179" t="s">
        <v>403</v>
      </c>
      <c r="F274" s="180" t="s">
        <v>404</v>
      </c>
      <c r="G274" s="181" t="s">
        <v>145</v>
      </c>
      <c r="H274" s="182">
        <v>2.9159999999999999</v>
      </c>
      <c r="I274" s="183"/>
      <c r="J274" s="184">
        <f>ROUND(I274*H274,2)</f>
        <v>0</v>
      </c>
      <c r="K274" s="180" t="s">
        <v>146</v>
      </c>
      <c r="L274" s="41"/>
      <c r="M274" s="185" t="s">
        <v>44</v>
      </c>
      <c r="N274" s="186" t="s">
        <v>53</v>
      </c>
      <c r="O274" s="66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147</v>
      </c>
      <c r="AT274" s="189" t="s">
        <v>142</v>
      </c>
      <c r="AU274" s="189" t="s">
        <v>91</v>
      </c>
      <c r="AY274" s="18" t="s">
        <v>139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8" t="s">
        <v>89</v>
      </c>
      <c r="BK274" s="190">
        <f>ROUND(I274*H274,2)</f>
        <v>0</v>
      </c>
      <c r="BL274" s="18" t="s">
        <v>147</v>
      </c>
      <c r="BM274" s="189" t="s">
        <v>405</v>
      </c>
    </row>
    <row r="275" spans="1:65" s="2" customFormat="1">
      <c r="A275" s="36"/>
      <c r="B275" s="37"/>
      <c r="C275" s="38"/>
      <c r="D275" s="191" t="s">
        <v>149</v>
      </c>
      <c r="E275" s="38"/>
      <c r="F275" s="192" t="s">
        <v>406</v>
      </c>
      <c r="G275" s="38"/>
      <c r="H275" s="38"/>
      <c r="I275" s="193"/>
      <c r="J275" s="38"/>
      <c r="K275" s="38"/>
      <c r="L275" s="41"/>
      <c r="M275" s="194"/>
      <c r="N275" s="195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8" t="s">
        <v>149</v>
      </c>
      <c r="AU275" s="18" t="s">
        <v>91</v>
      </c>
    </row>
    <row r="276" spans="1:65" s="13" customFormat="1">
      <c r="B276" s="196"/>
      <c r="C276" s="197"/>
      <c r="D276" s="198" t="s">
        <v>151</v>
      </c>
      <c r="E276" s="197"/>
      <c r="F276" s="200" t="s">
        <v>407</v>
      </c>
      <c r="G276" s="197"/>
      <c r="H276" s="201">
        <v>2.9159999999999999</v>
      </c>
      <c r="I276" s="202"/>
      <c r="J276" s="197"/>
      <c r="K276" s="197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151</v>
      </c>
      <c r="AU276" s="207" t="s">
        <v>91</v>
      </c>
      <c r="AV276" s="13" t="s">
        <v>91</v>
      </c>
      <c r="AW276" s="13" t="s">
        <v>4</v>
      </c>
      <c r="AX276" s="13" t="s">
        <v>89</v>
      </c>
      <c r="AY276" s="207" t="s">
        <v>139</v>
      </c>
    </row>
    <row r="277" spans="1:65" s="2" customFormat="1" ht="37.9" customHeight="1">
      <c r="A277" s="36"/>
      <c r="B277" s="37"/>
      <c r="C277" s="178" t="s">
        <v>408</v>
      </c>
      <c r="D277" s="178" t="s">
        <v>142</v>
      </c>
      <c r="E277" s="179" t="s">
        <v>409</v>
      </c>
      <c r="F277" s="180" t="s">
        <v>410</v>
      </c>
      <c r="G277" s="181" t="s">
        <v>145</v>
      </c>
      <c r="H277" s="182">
        <v>0.5</v>
      </c>
      <c r="I277" s="183"/>
      <c r="J277" s="184">
        <f>ROUND(I277*H277,2)</f>
        <v>0</v>
      </c>
      <c r="K277" s="180" t="s">
        <v>146</v>
      </c>
      <c r="L277" s="41"/>
      <c r="M277" s="185" t="s">
        <v>44</v>
      </c>
      <c r="N277" s="186" t="s">
        <v>53</v>
      </c>
      <c r="O277" s="66"/>
      <c r="P277" s="187">
        <f>O277*H277</f>
        <v>0</v>
      </c>
      <c r="Q277" s="187">
        <v>0</v>
      </c>
      <c r="R277" s="187">
        <f>Q277*H277</f>
        <v>0</v>
      </c>
      <c r="S277" s="187">
        <v>0</v>
      </c>
      <c r="T277" s="18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9" t="s">
        <v>147</v>
      </c>
      <c r="AT277" s="189" t="s">
        <v>142</v>
      </c>
      <c r="AU277" s="189" t="s">
        <v>91</v>
      </c>
      <c r="AY277" s="18" t="s">
        <v>139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8" t="s">
        <v>89</v>
      </c>
      <c r="BK277" s="190">
        <f>ROUND(I277*H277,2)</f>
        <v>0</v>
      </c>
      <c r="BL277" s="18" t="s">
        <v>147</v>
      </c>
      <c r="BM277" s="189" t="s">
        <v>411</v>
      </c>
    </row>
    <row r="278" spans="1:65" s="2" customFormat="1">
      <c r="A278" s="36"/>
      <c r="B278" s="37"/>
      <c r="C278" s="38"/>
      <c r="D278" s="191" t="s">
        <v>149</v>
      </c>
      <c r="E278" s="38"/>
      <c r="F278" s="192" t="s">
        <v>412</v>
      </c>
      <c r="G278" s="38"/>
      <c r="H278" s="38"/>
      <c r="I278" s="193"/>
      <c r="J278" s="38"/>
      <c r="K278" s="38"/>
      <c r="L278" s="41"/>
      <c r="M278" s="194"/>
      <c r="N278" s="195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8" t="s">
        <v>149</v>
      </c>
      <c r="AU278" s="18" t="s">
        <v>91</v>
      </c>
    </row>
    <row r="279" spans="1:65" s="2" customFormat="1" ht="37.9" customHeight="1">
      <c r="A279" s="36"/>
      <c r="B279" s="37"/>
      <c r="C279" s="178" t="s">
        <v>413</v>
      </c>
      <c r="D279" s="178" t="s">
        <v>142</v>
      </c>
      <c r="E279" s="179" t="s">
        <v>414</v>
      </c>
      <c r="F279" s="180" t="s">
        <v>415</v>
      </c>
      <c r="G279" s="181" t="s">
        <v>145</v>
      </c>
      <c r="H279" s="182">
        <v>14.579000000000001</v>
      </c>
      <c r="I279" s="183"/>
      <c r="J279" s="184">
        <f>ROUND(I279*H279,2)</f>
        <v>0</v>
      </c>
      <c r="K279" s="180" t="s">
        <v>146</v>
      </c>
      <c r="L279" s="41"/>
      <c r="M279" s="185" t="s">
        <v>44</v>
      </c>
      <c r="N279" s="186" t="s">
        <v>53</v>
      </c>
      <c r="O279" s="66"/>
      <c r="P279" s="187">
        <f>O279*H279</f>
        <v>0</v>
      </c>
      <c r="Q279" s="187">
        <v>0</v>
      </c>
      <c r="R279" s="187">
        <f>Q279*H279</f>
        <v>0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147</v>
      </c>
      <c r="AT279" s="189" t="s">
        <v>142</v>
      </c>
      <c r="AU279" s="189" t="s">
        <v>91</v>
      </c>
      <c r="AY279" s="18" t="s">
        <v>139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8" t="s">
        <v>89</v>
      </c>
      <c r="BK279" s="190">
        <f>ROUND(I279*H279,2)</f>
        <v>0</v>
      </c>
      <c r="BL279" s="18" t="s">
        <v>147</v>
      </c>
      <c r="BM279" s="189" t="s">
        <v>416</v>
      </c>
    </row>
    <row r="280" spans="1:65" s="2" customFormat="1">
      <c r="A280" s="36"/>
      <c r="B280" s="37"/>
      <c r="C280" s="38"/>
      <c r="D280" s="191" t="s">
        <v>149</v>
      </c>
      <c r="E280" s="38"/>
      <c r="F280" s="192" t="s">
        <v>417</v>
      </c>
      <c r="G280" s="38"/>
      <c r="H280" s="38"/>
      <c r="I280" s="193"/>
      <c r="J280" s="38"/>
      <c r="K280" s="38"/>
      <c r="L280" s="41"/>
      <c r="M280" s="194"/>
      <c r="N280" s="195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8" t="s">
        <v>149</v>
      </c>
      <c r="AU280" s="18" t="s">
        <v>91</v>
      </c>
    </row>
    <row r="281" spans="1:65" s="13" customFormat="1">
      <c r="B281" s="196"/>
      <c r="C281" s="197"/>
      <c r="D281" s="198" t="s">
        <v>151</v>
      </c>
      <c r="E281" s="197"/>
      <c r="F281" s="200" t="s">
        <v>418</v>
      </c>
      <c r="G281" s="197"/>
      <c r="H281" s="201">
        <v>14.579000000000001</v>
      </c>
      <c r="I281" s="202"/>
      <c r="J281" s="197"/>
      <c r="K281" s="197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151</v>
      </c>
      <c r="AU281" s="207" t="s">
        <v>91</v>
      </c>
      <c r="AV281" s="13" t="s">
        <v>91</v>
      </c>
      <c r="AW281" s="13" t="s">
        <v>4</v>
      </c>
      <c r="AX281" s="13" t="s">
        <v>89</v>
      </c>
      <c r="AY281" s="207" t="s">
        <v>139</v>
      </c>
    </row>
    <row r="282" spans="1:65" s="12" customFormat="1" ht="22.9" customHeight="1">
      <c r="B282" s="162"/>
      <c r="C282" s="163"/>
      <c r="D282" s="164" t="s">
        <v>81</v>
      </c>
      <c r="E282" s="176" t="s">
        <v>419</v>
      </c>
      <c r="F282" s="176" t="s">
        <v>420</v>
      </c>
      <c r="G282" s="163"/>
      <c r="H282" s="163"/>
      <c r="I282" s="166"/>
      <c r="J282" s="177">
        <f>BK282</f>
        <v>0</v>
      </c>
      <c r="K282" s="163"/>
      <c r="L282" s="168"/>
      <c r="M282" s="169"/>
      <c r="N282" s="170"/>
      <c r="O282" s="170"/>
      <c r="P282" s="171">
        <f>SUM(P283:P284)</f>
        <v>0</v>
      </c>
      <c r="Q282" s="170"/>
      <c r="R282" s="171">
        <f>SUM(R283:R284)</f>
        <v>0</v>
      </c>
      <c r="S282" s="170"/>
      <c r="T282" s="172">
        <f>SUM(T283:T284)</f>
        <v>0</v>
      </c>
      <c r="AR282" s="173" t="s">
        <v>89</v>
      </c>
      <c r="AT282" s="174" t="s">
        <v>81</v>
      </c>
      <c r="AU282" s="174" t="s">
        <v>89</v>
      </c>
      <c r="AY282" s="173" t="s">
        <v>139</v>
      </c>
      <c r="BK282" s="175">
        <f>SUM(BK283:BK284)</f>
        <v>0</v>
      </c>
    </row>
    <row r="283" spans="1:65" s="2" customFormat="1" ht="55.5" customHeight="1">
      <c r="A283" s="36"/>
      <c r="B283" s="37"/>
      <c r="C283" s="178" t="s">
        <v>421</v>
      </c>
      <c r="D283" s="178" t="s">
        <v>142</v>
      </c>
      <c r="E283" s="179" t="s">
        <v>422</v>
      </c>
      <c r="F283" s="180" t="s">
        <v>423</v>
      </c>
      <c r="G283" s="181" t="s">
        <v>145</v>
      </c>
      <c r="H283" s="182">
        <v>6.6470000000000002</v>
      </c>
      <c r="I283" s="183"/>
      <c r="J283" s="184">
        <f>ROUND(I283*H283,2)</f>
        <v>0</v>
      </c>
      <c r="K283" s="180" t="s">
        <v>146</v>
      </c>
      <c r="L283" s="41"/>
      <c r="M283" s="185" t="s">
        <v>44</v>
      </c>
      <c r="N283" s="186" t="s">
        <v>53</v>
      </c>
      <c r="O283" s="66"/>
      <c r="P283" s="187">
        <f>O283*H283</f>
        <v>0</v>
      </c>
      <c r="Q283" s="187">
        <v>0</v>
      </c>
      <c r="R283" s="187">
        <f>Q283*H283</f>
        <v>0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147</v>
      </c>
      <c r="AT283" s="189" t="s">
        <v>142</v>
      </c>
      <c r="AU283" s="189" t="s">
        <v>91</v>
      </c>
      <c r="AY283" s="18" t="s">
        <v>139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8" t="s">
        <v>89</v>
      </c>
      <c r="BK283" s="190">
        <f>ROUND(I283*H283,2)</f>
        <v>0</v>
      </c>
      <c r="BL283" s="18" t="s">
        <v>147</v>
      </c>
      <c r="BM283" s="189" t="s">
        <v>424</v>
      </c>
    </row>
    <row r="284" spans="1:65" s="2" customFormat="1">
      <c r="A284" s="36"/>
      <c r="B284" s="37"/>
      <c r="C284" s="38"/>
      <c r="D284" s="191" t="s">
        <v>149</v>
      </c>
      <c r="E284" s="38"/>
      <c r="F284" s="192" t="s">
        <v>425</v>
      </c>
      <c r="G284" s="38"/>
      <c r="H284" s="38"/>
      <c r="I284" s="193"/>
      <c r="J284" s="38"/>
      <c r="K284" s="38"/>
      <c r="L284" s="41"/>
      <c r="M284" s="194"/>
      <c r="N284" s="195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8" t="s">
        <v>149</v>
      </c>
      <c r="AU284" s="18" t="s">
        <v>91</v>
      </c>
    </row>
    <row r="285" spans="1:65" s="12" customFormat="1" ht="25.9" customHeight="1">
      <c r="B285" s="162"/>
      <c r="C285" s="163"/>
      <c r="D285" s="164" t="s">
        <v>81</v>
      </c>
      <c r="E285" s="165" t="s">
        <v>426</v>
      </c>
      <c r="F285" s="165" t="s">
        <v>427</v>
      </c>
      <c r="G285" s="163"/>
      <c r="H285" s="163"/>
      <c r="I285" s="166"/>
      <c r="J285" s="167">
        <f>BK285</f>
        <v>0</v>
      </c>
      <c r="K285" s="163"/>
      <c r="L285" s="168"/>
      <c r="M285" s="169"/>
      <c r="N285" s="170"/>
      <c r="O285" s="170"/>
      <c r="P285" s="171">
        <f>P286+P317+P360+P364+P398+P637+P915+P1115</f>
        <v>0</v>
      </c>
      <c r="Q285" s="170"/>
      <c r="R285" s="171">
        <f>R286+R317+R360+R364+R398+R637+R915+R1115</f>
        <v>53.889604949999992</v>
      </c>
      <c r="S285" s="170"/>
      <c r="T285" s="172">
        <f>T286+T317+T360+T364+T398+T637+T915+T1115</f>
        <v>21.712880040000002</v>
      </c>
      <c r="AR285" s="173" t="s">
        <v>91</v>
      </c>
      <c r="AT285" s="174" t="s">
        <v>81</v>
      </c>
      <c r="AU285" s="174" t="s">
        <v>82</v>
      </c>
      <c r="AY285" s="173" t="s">
        <v>139</v>
      </c>
      <c r="BK285" s="175">
        <f>BK286+BK317+BK360+BK364+BK398+BK637+BK915+BK1115</f>
        <v>0</v>
      </c>
    </row>
    <row r="286" spans="1:65" s="12" customFormat="1" ht="22.9" customHeight="1">
      <c r="B286" s="162"/>
      <c r="C286" s="163"/>
      <c r="D286" s="164" t="s">
        <v>81</v>
      </c>
      <c r="E286" s="176" t="s">
        <v>428</v>
      </c>
      <c r="F286" s="176" t="s">
        <v>429</v>
      </c>
      <c r="G286" s="163"/>
      <c r="H286" s="163"/>
      <c r="I286" s="166"/>
      <c r="J286" s="177">
        <f>BK286</f>
        <v>0</v>
      </c>
      <c r="K286" s="163"/>
      <c r="L286" s="168"/>
      <c r="M286" s="169"/>
      <c r="N286" s="170"/>
      <c r="O286" s="170"/>
      <c r="P286" s="171">
        <f>SUM(P287:P316)</f>
        <v>0</v>
      </c>
      <c r="Q286" s="170"/>
      <c r="R286" s="171">
        <f>SUM(R287:R316)</f>
        <v>0.10628256</v>
      </c>
      <c r="S286" s="170"/>
      <c r="T286" s="172">
        <f>SUM(T287:T316)</f>
        <v>0</v>
      </c>
      <c r="AR286" s="173" t="s">
        <v>91</v>
      </c>
      <c r="AT286" s="174" t="s">
        <v>81</v>
      </c>
      <c r="AU286" s="174" t="s">
        <v>89</v>
      </c>
      <c r="AY286" s="173" t="s">
        <v>139</v>
      </c>
      <c r="BK286" s="175">
        <f>SUM(BK287:BK316)</f>
        <v>0</v>
      </c>
    </row>
    <row r="287" spans="1:65" s="2" customFormat="1" ht="49.15" customHeight="1">
      <c r="A287" s="36"/>
      <c r="B287" s="37"/>
      <c r="C287" s="178" t="s">
        <v>430</v>
      </c>
      <c r="D287" s="178" t="s">
        <v>142</v>
      </c>
      <c r="E287" s="179" t="s">
        <v>431</v>
      </c>
      <c r="F287" s="180" t="s">
        <v>432</v>
      </c>
      <c r="G287" s="181" t="s">
        <v>198</v>
      </c>
      <c r="H287" s="182">
        <v>6.9379999999999997</v>
      </c>
      <c r="I287" s="183"/>
      <c r="J287" s="184">
        <f>ROUND(I287*H287,2)</f>
        <v>0</v>
      </c>
      <c r="K287" s="180" t="s">
        <v>146</v>
      </c>
      <c r="L287" s="41"/>
      <c r="M287" s="185" t="s">
        <v>44</v>
      </c>
      <c r="N287" s="186" t="s">
        <v>53</v>
      </c>
      <c r="O287" s="66"/>
      <c r="P287" s="187">
        <f>O287*H287</f>
        <v>0</v>
      </c>
      <c r="Q287" s="187">
        <v>1.2E-4</v>
      </c>
      <c r="R287" s="187">
        <f>Q287*H287</f>
        <v>8.3255999999999998E-4</v>
      </c>
      <c r="S287" s="187">
        <v>0</v>
      </c>
      <c r="T287" s="18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237</v>
      </c>
      <c r="AT287" s="189" t="s">
        <v>142</v>
      </c>
      <c r="AU287" s="189" t="s">
        <v>91</v>
      </c>
      <c r="AY287" s="18" t="s">
        <v>139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8" t="s">
        <v>89</v>
      </c>
      <c r="BK287" s="190">
        <f>ROUND(I287*H287,2)</f>
        <v>0</v>
      </c>
      <c r="BL287" s="18" t="s">
        <v>237</v>
      </c>
      <c r="BM287" s="189" t="s">
        <v>433</v>
      </c>
    </row>
    <row r="288" spans="1:65" s="2" customFormat="1">
      <c r="A288" s="36"/>
      <c r="B288" s="37"/>
      <c r="C288" s="38"/>
      <c r="D288" s="191" t="s">
        <v>149</v>
      </c>
      <c r="E288" s="38"/>
      <c r="F288" s="192" t="s">
        <v>434</v>
      </c>
      <c r="G288" s="38"/>
      <c r="H288" s="38"/>
      <c r="I288" s="193"/>
      <c r="J288" s="38"/>
      <c r="K288" s="38"/>
      <c r="L288" s="41"/>
      <c r="M288" s="194"/>
      <c r="N288" s="195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8" t="s">
        <v>149</v>
      </c>
      <c r="AU288" s="18" t="s">
        <v>91</v>
      </c>
    </row>
    <row r="289" spans="1:65" s="13" customFormat="1">
      <c r="B289" s="196"/>
      <c r="C289" s="197"/>
      <c r="D289" s="198" t="s">
        <v>151</v>
      </c>
      <c r="E289" s="199" t="s">
        <v>44</v>
      </c>
      <c r="F289" s="200" t="s">
        <v>435</v>
      </c>
      <c r="G289" s="197"/>
      <c r="H289" s="201">
        <v>6.9379999999999997</v>
      </c>
      <c r="I289" s="202"/>
      <c r="J289" s="197"/>
      <c r="K289" s="197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151</v>
      </c>
      <c r="AU289" s="207" t="s">
        <v>91</v>
      </c>
      <c r="AV289" s="13" t="s">
        <v>91</v>
      </c>
      <c r="AW289" s="13" t="s">
        <v>42</v>
      </c>
      <c r="AX289" s="13" t="s">
        <v>82</v>
      </c>
      <c r="AY289" s="207" t="s">
        <v>139</v>
      </c>
    </row>
    <row r="290" spans="1:65" s="14" customFormat="1">
      <c r="B290" s="218"/>
      <c r="C290" s="219"/>
      <c r="D290" s="198" t="s">
        <v>151</v>
      </c>
      <c r="E290" s="220" t="s">
        <v>44</v>
      </c>
      <c r="F290" s="221" t="s">
        <v>168</v>
      </c>
      <c r="G290" s="219"/>
      <c r="H290" s="222">
        <v>6.9379999999999997</v>
      </c>
      <c r="I290" s="223"/>
      <c r="J290" s="219"/>
      <c r="K290" s="219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151</v>
      </c>
      <c r="AU290" s="228" t="s">
        <v>91</v>
      </c>
      <c r="AV290" s="14" t="s">
        <v>147</v>
      </c>
      <c r="AW290" s="14" t="s">
        <v>42</v>
      </c>
      <c r="AX290" s="14" t="s">
        <v>89</v>
      </c>
      <c r="AY290" s="228" t="s">
        <v>139</v>
      </c>
    </row>
    <row r="291" spans="1:65" s="2" customFormat="1" ht="24.2" customHeight="1">
      <c r="A291" s="36"/>
      <c r="B291" s="37"/>
      <c r="C291" s="208" t="s">
        <v>436</v>
      </c>
      <c r="D291" s="208" t="s">
        <v>153</v>
      </c>
      <c r="E291" s="209" t="s">
        <v>437</v>
      </c>
      <c r="F291" s="210" t="s">
        <v>438</v>
      </c>
      <c r="G291" s="211" t="s">
        <v>145</v>
      </c>
      <c r="H291" s="212">
        <v>6.0000000000000001E-3</v>
      </c>
      <c r="I291" s="213"/>
      <c r="J291" s="214">
        <f>ROUND(I291*H291,2)</f>
        <v>0</v>
      </c>
      <c r="K291" s="210" t="s">
        <v>146</v>
      </c>
      <c r="L291" s="215"/>
      <c r="M291" s="216" t="s">
        <v>44</v>
      </c>
      <c r="N291" s="217" t="s">
        <v>53</v>
      </c>
      <c r="O291" s="66"/>
      <c r="P291" s="187">
        <f>O291*H291</f>
        <v>0</v>
      </c>
      <c r="Q291" s="187">
        <v>1</v>
      </c>
      <c r="R291" s="187">
        <f>Q291*H291</f>
        <v>6.0000000000000001E-3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343</v>
      </c>
      <c r="AT291" s="189" t="s">
        <v>153</v>
      </c>
      <c r="AU291" s="189" t="s">
        <v>91</v>
      </c>
      <c r="AY291" s="18" t="s">
        <v>139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8" t="s">
        <v>89</v>
      </c>
      <c r="BK291" s="190">
        <f>ROUND(I291*H291,2)</f>
        <v>0</v>
      </c>
      <c r="BL291" s="18" t="s">
        <v>237</v>
      </c>
      <c r="BM291" s="189" t="s">
        <v>439</v>
      </c>
    </row>
    <row r="292" spans="1:65" s="13" customFormat="1">
      <c r="B292" s="196"/>
      <c r="C292" s="197"/>
      <c r="D292" s="198" t="s">
        <v>151</v>
      </c>
      <c r="E292" s="199" t="s">
        <v>44</v>
      </c>
      <c r="F292" s="200" t="s">
        <v>440</v>
      </c>
      <c r="G292" s="197"/>
      <c r="H292" s="201">
        <v>6.0000000000000001E-3</v>
      </c>
      <c r="I292" s="202"/>
      <c r="J292" s="197"/>
      <c r="K292" s="197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151</v>
      </c>
      <c r="AU292" s="207" t="s">
        <v>91</v>
      </c>
      <c r="AV292" s="13" t="s">
        <v>91</v>
      </c>
      <c r="AW292" s="13" t="s">
        <v>42</v>
      </c>
      <c r="AX292" s="13" t="s">
        <v>82</v>
      </c>
      <c r="AY292" s="207" t="s">
        <v>139</v>
      </c>
    </row>
    <row r="293" spans="1:65" s="14" customFormat="1">
      <c r="B293" s="218"/>
      <c r="C293" s="219"/>
      <c r="D293" s="198" t="s">
        <v>151</v>
      </c>
      <c r="E293" s="220" t="s">
        <v>44</v>
      </c>
      <c r="F293" s="221" t="s">
        <v>168</v>
      </c>
      <c r="G293" s="219"/>
      <c r="H293" s="222">
        <v>6.0000000000000001E-3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151</v>
      </c>
      <c r="AU293" s="228" t="s">
        <v>91</v>
      </c>
      <c r="AV293" s="14" t="s">
        <v>147</v>
      </c>
      <c r="AW293" s="14" t="s">
        <v>42</v>
      </c>
      <c r="AX293" s="14" t="s">
        <v>89</v>
      </c>
      <c r="AY293" s="228" t="s">
        <v>139</v>
      </c>
    </row>
    <row r="294" spans="1:65" s="2" customFormat="1" ht="37.9" customHeight="1">
      <c r="A294" s="36"/>
      <c r="B294" s="37"/>
      <c r="C294" s="178" t="s">
        <v>441</v>
      </c>
      <c r="D294" s="178" t="s">
        <v>142</v>
      </c>
      <c r="E294" s="179" t="s">
        <v>442</v>
      </c>
      <c r="F294" s="180" t="s">
        <v>443</v>
      </c>
      <c r="G294" s="181" t="s">
        <v>162</v>
      </c>
      <c r="H294" s="182">
        <v>9.75</v>
      </c>
      <c r="I294" s="183"/>
      <c r="J294" s="184">
        <f>ROUND(I294*H294,2)</f>
        <v>0</v>
      </c>
      <c r="K294" s="180" t="s">
        <v>146</v>
      </c>
      <c r="L294" s="41"/>
      <c r="M294" s="185" t="s">
        <v>44</v>
      </c>
      <c r="N294" s="186" t="s">
        <v>53</v>
      </c>
      <c r="O294" s="66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237</v>
      </c>
      <c r="AT294" s="189" t="s">
        <v>142</v>
      </c>
      <c r="AU294" s="189" t="s">
        <v>91</v>
      </c>
      <c r="AY294" s="18" t="s">
        <v>139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8" t="s">
        <v>89</v>
      </c>
      <c r="BK294" s="190">
        <f>ROUND(I294*H294,2)</f>
        <v>0</v>
      </c>
      <c r="BL294" s="18" t="s">
        <v>237</v>
      </c>
      <c r="BM294" s="189" t="s">
        <v>444</v>
      </c>
    </row>
    <row r="295" spans="1:65" s="2" customFormat="1">
      <c r="A295" s="36"/>
      <c r="B295" s="37"/>
      <c r="C295" s="38"/>
      <c r="D295" s="191" t="s">
        <v>149</v>
      </c>
      <c r="E295" s="38"/>
      <c r="F295" s="192" t="s">
        <v>445</v>
      </c>
      <c r="G295" s="38"/>
      <c r="H295" s="38"/>
      <c r="I295" s="193"/>
      <c r="J295" s="38"/>
      <c r="K295" s="38"/>
      <c r="L295" s="41"/>
      <c r="M295" s="194"/>
      <c r="N295" s="195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8" t="s">
        <v>149</v>
      </c>
      <c r="AU295" s="18" t="s">
        <v>91</v>
      </c>
    </row>
    <row r="296" spans="1:65" s="13" customFormat="1">
      <c r="B296" s="196"/>
      <c r="C296" s="197"/>
      <c r="D296" s="198" t="s">
        <v>151</v>
      </c>
      <c r="E296" s="199" t="s">
        <v>44</v>
      </c>
      <c r="F296" s="200" t="s">
        <v>446</v>
      </c>
      <c r="G296" s="197"/>
      <c r="H296" s="201">
        <v>9.75</v>
      </c>
      <c r="I296" s="202"/>
      <c r="J296" s="197"/>
      <c r="K296" s="197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151</v>
      </c>
      <c r="AU296" s="207" t="s">
        <v>91</v>
      </c>
      <c r="AV296" s="13" t="s">
        <v>91</v>
      </c>
      <c r="AW296" s="13" t="s">
        <v>42</v>
      </c>
      <c r="AX296" s="13" t="s">
        <v>89</v>
      </c>
      <c r="AY296" s="207" t="s">
        <v>139</v>
      </c>
    </row>
    <row r="297" spans="1:65" s="2" customFormat="1" ht="49.15" customHeight="1">
      <c r="A297" s="36"/>
      <c r="B297" s="37"/>
      <c r="C297" s="208" t="s">
        <v>447</v>
      </c>
      <c r="D297" s="208" t="s">
        <v>153</v>
      </c>
      <c r="E297" s="209" t="s">
        <v>448</v>
      </c>
      <c r="F297" s="210" t="s">
        <v>449</v>
      </c>
      <c r="G297" s="211" t="s">
        <v>162</v>
      </c>
      <c r="H297" s="212">
        <v>11.7</v>
      </c>
      <c r="I297" s="213"/>
      <c r="J297" s="214">
        <f>ROUND(I297*H297,2)</f>
        <v>0</v>
      </c>
      <c r="K297" s="210" t="s">
        <v>146</v>
      </c>
      <c r="L297" s="215"/>
      <c r="M297" s="216" t="s">
        <v>44</v>
      </c>
      <c r="N297" s="217" t="s">
        <v>53</v>
      </c>
      <c r="O297" s="66"/>
      <c r="P297" s="187">
        <f>O297*H297</f>
        <v>0</v>
      </c>
      <c r="Q297" s="187">
        <v>4.4000000000000003E-3</v>
      </c>
      <c r="R297" s="187">
        <f>Q297*H297</f>
        <v>5.1479999999999998E-2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343</v>
      </c>
      <c r="AT297" s="189" t="s">
        <v>153</v>
      </c>
      <c r="AU297" s="189" t="s">
        <v>91</v>
      </c>
      <c r="AY297" s="18" t="s">
        <v>139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8" t="s">
        <v>89</v>
      </c>
      <c r="BK297" s="190">
        <f>ROUND(I297*H297,2)</f>
        <v>0</v>
      </c>
      <c r="BL297" s="18" t="s">
        <v>237</v>
      </c>
      <c r="BM297" s="189" t="s">
        <v>450</v>
      </c>
    </row>
    <row r="298" spans="1:65" s="2" customFormat="1" ht="19.5">
      <c r="A298" s="36"/>
      <c r="B298" s="37"/>
      <c r="C298" s="38"/>
      <c r="D298" s="198" t="s">
        <v>451</v>
      </c>
      <c r="E298" s="38"/>
      <c r="F298" s="229" t="s">
        <v>452</v>
      </c>
      <c r="G298" s="38"/>
      <c r="H298" s="38"/>
      <c r="I298" s="193"/>
      <c r="J298" s="38"/>
      <c r="K298" s="38"/>
      <c r="L298" s="41"/>
      <c r="M298" s="194"/>
      <c r="N298" s="195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8" t="s">
        <v>451</v>
      </c>
      <c r="AU298" s="18" t="s">
        <v>91</v>
      </c>
    </row>
    <row r="299" spans="1:65" s="13" customFormat="1">
      <c r="B299" s="196"/>
      <c r="C299" s="197"/>
      <c r="D299" s="198" t="s">
        <v>151</v>
      </c>
      <c r="E299" s="199" t="s">
        <v>44</v>
      </c>
      <c r="F299" s="200" t="s">
        <v>446</v>
      </c>
      <c r="G299" s="197"/>
      <c r="H299" s="201">
        <v>9.75</v>
      </c>
      <c r="I299" s="202"/>
      <c r="J299" s="197"/>
      <c r="K299" s="197"/>
      <c r="L299" s="203"/>
      <c r="M299" s="204"/>
      <c r="N299" s="205"/>
      <c r="O299" s="205"/>
      <c r="P299" s="205"/>
      <c r="Q299" s="205"/>
      <c r="R299" s="205"/>
      <c r="S299" s="205"/>
      <c r="T299" s="206"/>
      <c r="AT299" s="207" t="s">
        <v>151</v>
      </c>
      <c r="AU299" s="207" t="s">
        <v>91</v>
      </c>
      <c r="AV299" s="13" t="s">
        <v>91</v>
      </c>
      <c r="AW299" s="13" t="s">
        <v>42</v>
      </c>
      <c r="AX299" s="13" t="s">
        <v>89</v>
      </c>
      <c r="AY299" s="207" t="s">
        <v>139</v>
      </c>
    </row>
    <row r="300" spans="1:65" s="13" customFormat="1">
      <c r="B300" s="196"/>
      <c r="C300" s="197"/>
      <c r="D300" s="198" t="s">
        <v>151</v>
      </c>
      <c r="E300" s="197"/>
      <c r="F300" s="200" t="s">
        <v>453</v>
      </c>
      <c r="G300" s="197"/>
      <c r="H300" s="201">
        <v>11.7</v>
      </c>
      <c r="I300" s="202"/>
      <c r="J300" s="197"/>
      <c r="K300" s="197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151</v>
      </c>
      <c r="AU300" s="207" t="s">
        <v>91</v>
      </c>
      <c r="AV300" s="13" t="s">
        <v>91</v>
      </c>
      <c r="AW300" s="13" t="s">
        <v>4</v>
      </c>
      <c r="AX300" s="13" t="s">
        <v>89</v>
      </c>
      <c r="AY300" s="207" t="s">
        <v>139</v>
      </c>
    </row>
    <row r="301" spans="1:65" s="2" customFormat="1" ht="37.9" customHeight="1">
      <c r="A301" s="36"/>
      <c r="B301" s="37"/>
      <c r="C301" s="178" t="s">
        <v>454</v>
      </c>
      <c r="D301" s="178" t="s">
        <v>142</v>
      </c>
      <c r="E301" s="179" t="s">
        <v>455</v>
      </c>
      <c r="F301" s="180" t="s">
        <v>456</v>
      </c>
      <c r="G301" s="181" t="s">
        <v>162</v>
      </c>
      <c r="H301" s="182">
        <v>9.75</v>
      </c>
      <c r="I301" s="183"/>
      <c r="J301" s="184">
        <f>ROUND(I301*H301,2)</f>
        <v>0</v>
      </c>
      <c r="K301" s="180" t="s">
        <v>146</v>
      </c>
      <c r="L301" s="41"/>
      <c r="M301" s="185" t="s">
        <v>44</v>
      </c>
      <c r="N301" s="186" t="s">
        <v>53</v>
      </c>
      <c r="O301" s="66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237</v>
      </c>
      <c r="AT301" s="189" t="s">
        <v>142</v>
      </c>
      <c r="AU301" s="189" t="s">
        <v>91</v>
      </c>
      <c r="AY301" s="18" t="s">
        <v>139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8" t="s">
        <v>89</v>
      </c>
      <c r="BK301" s="190">
        <f>ROUND(I301*H301,2)</f>
        <v>0</v>
      </c>
      <c r="BL301" s="18" t="s">
        <v>237</v>
      </c>
      <c r="BM301" s="189" t="s">
        <v>457</v>
      </c>
    </row>
    <row r="302" spans="1:65" s="2" customFormat="1">
      <c r="A302" s="36"/>
      <c r="B302" s="37"/>
      <c r="C302" s="38"/>
      <c r="D302" s="191" t="s">
        <v>149</v>
      </c>
      <c r="E302" s="38"/>
      <c r="F302" s="192" t="s">
        <v>458</v>
      </c>
      <c r="G302" s="38"/>
      <c r="H302" s="38"/>
      <c r="I302" s="193"/>
      <c r="J302" s="38"/>
      <c r="K302" s="38"/>
      <c r="L302" s="41"/>
      <c r="M302" s="194"/>
      <c r="N302" s="195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8" t="s">
        <v>149</v>
      </c>
      <c r="AU302" s="18" t="s">
        <v>91</v>
      </c>
    </row>
    <row r="303" spans="1:65" s="13" customFormat="1">
      <c r="B303" s="196"/>
      <c r="C303" s="197"/>
      <c r="D303" s="198" t="s">
        <v>151</v>
      </c>
      <c r="E303" s="199" t="s">
        <v>44</v>
      </c>
      <c r="F303" s="200" t="s">
        <v>446</v>
      </c>
      <c r="G303" s="197"/>
      <c r="H303" s="201">
        <v>9.75</v>
      </c>
      <c r="I303" s="202"/>
      <c r="J303" s="197"/>
      <c r="K303" s="197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151</v>
      </c>
      <c r="AU303" s="207" t="s">
        <v>91</v>
      </c>
      <c r="AV303" s="13" t="s">
        <v>91</v>
      </c>
      <c r="AW303" s="13" t="s">
        <v>42</v>
      </c>
      <c r="AX303" s="13" t="s">
        <v>89</v>
      </c>
      <c r="AY303" s="207" t="s">
        <v>139</v>
      </c>
    </row>
    <row r="304" spans="1:65" s="2" customFormat="1" ht="49.15" customHeight="1">
      <c r="A304" s="36"/>
      <c r="B304" s="37"/>
      <c r="C304" s="208" t="s">
        <v>459</v>
      </c>
      <c r="D304" s="208" t="s">
        <v>153</v>
      </c>
      <c r="E304" s="209" t="s">
        <v>460</v>
      </c>
      <c r="F304" s="210" t="s">
        <v>461</v>
      </c>
      <c r="G304" s="211" t="s">
        <v>162</v>
      </c>
      <c r="H304" s="212">
        <v>11.7</v>
      </c>
      <c r="I304" s="213"/>
      <c r="J304" s="214">
        <f>ROUND(I304*H304,2)</f>
        <v>0</v>
      </c>
      <c r="K304" s="210" t="s">
        <v>146</v>
      </c>
      <c r="L304" s="215"/>
      <c r="M304" s="216" t="s">
        <v>44</v>
      </c>
      <c r="N304" s="217" t="s">
        <v>53</v>
      </c>
      <c r="O304" s="66"/>
      <c r="P304" s="187">
        <f>O304*H304</f>
        <v>0</v>
      </c>
      <c r="Q304" s="187">
        <v>4.1000000000000003E-3</v>
      </c>
      <c r="R304" s="187">
        <f>Q304*H304</f>
        <v>4.7969999999999999E-2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343</v>
      </c>
      <c r="AT304" s="189" t="s">
        <v>153</v>
      </c>
      <c r="AU304" s="189" t="s">
        <v>91</v>
      </c>
      <c r="AY304" s="18" t="s">
        <v>139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8" t="s">
        <v>89</v>
      </c>
      <c r="BK304" s="190">
        <f>ROUND(I304*H304,2)</f>
        <v>0</v>
      </c>
      <c r="BL304" s="18" t="s">
        <v>237</v>
      </c>
      <c r="BM304" s="189" t="s">
        <v>462</v>
      </c>
    </row>
    <row r="305" spans="1:65" s="13" customFormat="1">
      <c r="B305" s="196"/>
      <c r="C305" s="197"/>
      <c r="D305" s="198" t="s">
        <v>151</v>
      </c>
      <c r="E305" s="199" t="s">
        <v>44</v>
      </c>
      <c r="F305" s="200" t="s">
        <v>446</v>
      </c>
      <c r="G305" s="197"/>
      <c r="H305" s="201">
        <v>9.75</v>
      </c>
      <c r="I305" s="202"/>
      <c r="J305" s="197"/>
      <c r="K305" s="197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151</v>
      </c>
      <c r="AU305" s="207" t="s">
        <v>91</v>
      </c>
      <c r="AV305" s="13" t="s">
        <v>91</v>
      </c>
      <c r="AW305" s="13" t="s">
        <v>42</v>
      </c>
      <c r="AX305" s="13" t="s">
        <v>89</v>
      </c>
      <c r="AY305" s="207" t="s">
        <v>139</v>
      </c>
    </row>
    <row r="306" spans="1:65" s="13" customFormat="1">
      <c r="B306" s="196"/>
      <c r="C306" s="197"/>
      <c r="D306" s="198" t="s">
        <v>151</v>
      </c>
      <c r="E306" s="197"/>
      <c r="F306" s="200" t="s">
        <v>453</v>
      </c>
      <c r="G306" s="197"/>
      <c r="H306" s="201">
        <v>11.7</v>
      </c>
      <c r="I306" s="202"/>
      <c r="J306" s="197"/>
      <c r="K306" s="197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151</v>
      </c>
      <c r="AU306" s="207" t="s">
        <v>91</v>
      </c>
      <c r="AV306" s="13" t="s">
        <v>91</v>
      </c>
      <c r="AW306" s="13" t="s">
        <v>4</v>
      </c>
      <c r="AX306" s="13" t="s">
        <v>89</v>
      </c>
      <c r="AY306" s="207" t="s">
        <v>139</v>
      </c>
    </row>
    <row r="307" spans="1:65" s="2" customFormat="1" ht="37.9" customHeight="1">
      <c r="A307" s="36"/>
      <c r="B307" s="37"/>
      <c r="C307" s="178" t="s">
        <v>463</v>
      </c>
      <c r="D307" s="178" t="s">
        <v>142</v>
      </c>
      <c r="E307" s="179" t="s">
        <v>464</v>
      </c>
      <c r="F307" s="180" t="s">
        <v>465</v>
      </c>
      <c r="G307" s="181" t="s">
        <v>162</v>
      </c>
      <c r="H307" s="182">
        <v>9.75</v>
      </c>
      <c r="I307" s="183"/>
      <c r="J307" s="184">
        <f>ROUND(I307*H307,2)</f>
        <v>0</v>
      </c>
      <c r="K307" s="180" t="s">
        <v>146</v>
      </c>
      <c r="L307" s="41"/>
      <c r="M307" s="185" t="s">
        <v>44</v>
      </c>
      <c r="N307" s="186" t="s">
        <v>53</v>
      </c>
      <c r="O307" s="66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237</v>
      </c>
      <c r="AT307" s="189" t="s">
        <v>142</v>
      </c>
      <c r="AU307" s="189" t="s">
        <v>91</v>
      </c>
      <c r="AY307" s="18" t="s">
        <v>139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8" t="s">
        <v>89</v>
      </c>
      <c r="BK307" s="190">
        <f>ROUND(I307*H307,2)</f>
        <v>0</v>
      </c>
      <c r="BL307" s="18" t="s">
        <v>237</v>
      </c>
      <c r="BM307" s="189" t="s">
        <v>466</v>
      </c>
    </row>
    <row r="308" spans="1:65" s="2" customFormat="1">
      <c r="A308" s="36"/>
      <c r="B308" s="37"/>
      <c r="C308" s="38"/>
      <c r="D308" s="191" t="s">
        <v>149</v>
      </c>
      <c r="E308" s="38"/>
      <c r="F308" s="192" t="s">
        <v>467</v>
      </c>
      <c r="G308" s="38"/>
      <c r="H308" s="38"/>
      <c r="I308" s="193"/>
      <c r="J308" s="38"/>
      <c r="K308" s="38"/>
      <c r="L308" s="41"/>
      <c r="M308" s="194"/>
      <c r="N308" s="195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149</v>
      </c>
      <c r="AU308" s="18" t="s">
        <v>91</v>
      </c>
    </row>
    <row r="309" spans="1:65" s="13" customFormat="1">
      <c r="B309" s="196"/>
      <c r="C309" s="197"/>
      <c r="D309" s="198" t="s">
        <v>151</v>
      </c>
      <c r="E309" s="199" t="s">
        <v>44</v>
      </c>
      <c r="F309" s="200" t="s">
        <v>446</v>
      </c>
      <c r="G309" s="197"/>
      <c r="H309" s="201">
        <v>9.75</v>
      </c>
      <c r="I309" s="202"/>
      <c r="J309" s="197"/>
      <c r="K309" s="197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151</v>
      </c>
      <c r="AU309" s="207" t="s">
        <v>91</v>
      </c>
      <c r="AV309" s="13" t="s">
        <v>91</v>
      </c>
      <c r="AW309" s="13" t="s">
        <v>42</v>
      </c>
      <c r="AX309" s="13" t="s">
        <v>89</v>
      </c>
      <c r="AY309" s="207" t="s">
        <v>139</v>
      </c>
    </row>
    <row r="310" spans="1:65" s="2" customFormat="1" ht="24.2" customHeight="1">
      <c r="A310" s="36"/>
      <c r="B310" s="37"/>
      <c r="C310" s="178" t="s">
        <v>468</v>
      </c>
      <c r="D310" s="178" t="s">
        <v>142</v>
      </c>
      <c r="E310" s="179" t="s">
        <v>469</v>
      </c>
      <c r="F310" s="180" t="s">
        <v>470</v>
      </c>
      <c r="G310" s="181" t="s">
        <v>162</v>
      </c>
      <c r="H310" s="182">
        <v>1.3</v>
      </c>
      <c r="I310" s="183"/>
      <c r="J310" s="184">
        <f>ROUND(I310*H310,2)</f>
        <v>0</v>
      </c>
      <c r="K310" s="180" t="s">
        <v>44</v>
      </c>
      <c r="L310" s="41"/>
      <c r="M310" s="185" t="s">
        <v>44</v>
      </c>
      <c r="N310" s="186" t="s">
        <v>53</v>
      </c>
      <c r="O310" s="66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9" t="s">
        <v>237</v>
      </c>
      <c r="AT310" s="189" t="s">
        <v>142</v>
      </c>
      <c r="AU310" s="189" t="s">
        <v>91</v>
      </c>
      <c r="AY310" s="18" t="s">
        <v>139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8" t="s">
        <v>89</v>
      </c>
      <c r="BK310" s="190">
        <f>ROUND(I310*H310,2)</f>
        <v>0</v>
      </c>
      <c r="BL310" s="18" t="s">
        <v>237</v>
      </c>
      <c r="BM310" s="189" t="s">
        <v>471</v>
      </c>
    </row>
    <row r="311" spans="1:65" s="13" customFormat="1">
      <c r="B311" s="196"/>
      <c r="C311" s="197"/>
      <c r="D311" s="198" t="s">
        <v>151</v>
      </c>
      <c r="E311" s="199" t="s">
        <v>44</v>
      </c>
      <c r="F311" s="200" t="s">
        <v>472</v>
      </c>
      <c r="G311" s="197"/>
      <c r="H311" s="201">
        <v>1.3</v>
      </c>
      <c r="I311" s="202"/>
      <c r="J311" s="197"/>
      <c r="K311" s="197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151</v>
      </c>
      <c r="AU311" s="207" t="s">
        <v>91</v>
      </c>
      <c r="AV311" s="13" t="s">
        <v>91</v>
      </c>
      <c r="AW311" s="13" t="s">
        <v>42</v>
      </c>
      <c r="AX311" s="13" t="s">
        <v>82</v>
      </c>
      <c r="AY311" s="207" t="s">
        <v>139</v>
      </c>
    </row>
    <row r="312" spans="1:65" s="14" customFormat="1">
      <c r="B312" s="218"/>
      <c r="C312" s="219"/>
      <c r="D312" s="198" t="s">
        <v>151</v>
      </c>
      <c r="E312" s="220" t="s">
        <v>44</v>
      </c>
      <c r="F312" s="221" t="s">
        <v>168</v>
      </c>
      <c r="G312" s="219"/>
      <c r="H312" s="222">
        <v>1.3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151</v>
      </c>
      <c r="AU312" s="228" t="s">
        <v>91</v>
      </c>
      <c r="AV312" s="14" t="s">
        <v>147</v>
      </c>
      <c r="AW312" s="14" t="s">
        <v>42</v>
      </c>
      <c r="AX312" s="14" t="s">
        <v>89</v>
      </c>
      <c r="AY312" s="228" t="s">
        <v>139</v>
      </c>
    </row>
    <row r="313" spans="1:65" s="2" customFormat="1" ht="49.15" customHeight="1">
      <c r="A313" s="36"/>
      <c r="B313" s="37"/>
      <c r="C313" s="178" t="s">
        <v>473</v>
      </c>
      <c r="D313" s="178" t="s">
        <v>142</v>
      </c>
      <c r="E313" s="179" t="s">
        <v>474</v>
      </c>
      <c r="F313" s="180" t="s">
        <v>475</v>
      </c>
      <c r="G313" s="181" t="s">
        <v>145</v>
      </c>
      <c r="H313" s="182">
        <v>0.106</v>
      </c>
      <c r="I313" s="183"/>
      <c r="J313" s="184">
        <f>ROUND(I313*H313,2)</f>
        <v>0</v>
      </c>
      <c r="K313" s="180" t="s">
        <v>146</v>
      </c>
      <c r="L313" s="41"/>
      <c r="M313" s="185" t="s">
        <v>44</v>
      </c>
      <c r="N313" s="186" t="s">
        <v>53</v>
      </c>
      <c r="O313" s="66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237</v>
      </c>
      <c r="AT313" s="189" t="s">
        <v>142</v>
      </c>
      <c r="AU313" s="189" t="s">
        <v>91</v>
      </c>
      <c r="AY313" s="18" t="s">
        <v>139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8" t="s">
        <v>89</v>
      </c>
      <c r="BK313" s="190">
        <f>ROUND(I313*H313,2)</f>
        <v>0</v>
      </c>
      <c r="BL313" s="18" t="s">
        <v>237</v>
      </c>
      <c r="BM313" s="189" t="s">
        <v>476</v>
      </c>
    </row>
    <row r="314" spans="1:65" s="2" customFormat="1">
      <c r="A314" s="36"/>
      <c r="B314" s="37"/>
      <c r="C314" s="38"/>
      <c r="D314" s="191" t="s">
        <v>149</v>
      </c>
      <c r="E314" s="38"/>
      <c r="F314" s="192" t="s">
        <v>477</v>
      </c>
      <c r="G314" s="38"/>
      <c r="H314" s="38"/>
      <c r="I314" s="193"/>
      <c r="J314" s="38"/>
      <c r="K314" s="38"/>
      <c r="L314" s="41"/>
      <c r="M314" s="194"/>
      <c r="N314" s="195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8" t="s">
        <v>149</v>
      </c>
      <c r="AU314" s="18" t="s">
        <v>91</v>
      </c>
    </row>
    <row r="315" spans="1:65" s="2" customFormat="1" ht="49.15" customHeight="1">
      <c r="A315" s="36"/>
      <c r="B315" s="37"/>
      <c r="C315" s="178" t="s">
        <v>478</v>
      </c>
      <c r="D315" s="178" t="s">
        <v>142</v>
      </c>
      <c r="E315" s="179" t="s">
        <v>479</v>
      </c>
      <c r="F315" s="180" t="s">
        <v>480</v>
      </c>
      <c r="G315" s="181" t="s">
        <v>145</v>
      </c>
      <c r="H315" s="182">
        <v>0.106</v>
      </c>
      <c r="I315" s="183"/>
      <c r="J315" s="184">
        <f>ROUND(I315*H315,2)</f>
        <v>0</v>
      </c>
      <c r="K315" s="180" t="s">
        <v>146</v>
      </c>
      <c r="L315" s="41"/>
      <c r="M315" s="185" t="s">
        <v>44</v>
      </c>
      <c r="N315" s="186" t="s">
        <v>53</v>
      </c>
      <c r="O315" s="66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237</v>
      </c>
      <c r="AT315" s="189" t="s">
        <v>142</v>
      </c>
      <c r="AU315" s="189" t="s">
        <v>91</v>
      </c>
      <c r="AY315" s="18" t="s">
        <v>139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8" t="s">
        <v>89</v>
      </c>
      <c r="BK315" s="190">
        <f>ROUND(I315*H315,2)</f>
        <v>0</v>
      </c>
      <c r="BL315" s="18" t="s">
        <v>237</v>
      </c>
      <c r="BM315" s="189" t="s">
        <v>481</v>
      </c>
    </row>
    <row r="316" spans="1:65" s="2" customFormat="1">
      <c r="A316" s="36"/>
      <c r="B316" s="37"/>
      <c r="C316" s="38"/>
      <c r="D316" s="191" t="s">
        <v>149</v>
      </c>
      <c r="E316" s="38"/>
      <c r="F316" s="192" t="s">
        <v>482</v>
      </c>
      <c r="G316" s="38"/>
      <c r="H316" s="38"/>
      <c r="I316" s="193"/>
      <c r="J316" s="38"/>
      <c r="K316" s="38"/>
      <c r="L316" s="41"/>
      <c r="M316" s="194"/>
      <c r="N316" s="195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8" t="s">
        <v>149</v>
      </c>
      <c r="AU316" s="18" t="s">
        <v>91</v>
      </c>
    </row>
    <row r="317" spans="1:65" s="12" customFormat="1" ht="22.9" customHeight="1">
      <c r="B317" s="162"/>
      <c r="C317" s="163"/>
      <c r="D317" s="164" t="s">
        <v>81</v>
      </c>
      <c r="E317" s="176" t="s">
        <v>483</v>
      </c>
      <c r="F317" s="176" t="s">
        <v>484</v>
      </c>
      <c r="G317" s="163"/>
      <c r="H317" s="163"/>
      <c r="I317" s="166"/>
      <c r="J317" s="177">
        <f>BK317</f>
        <v>0</v>
      </c>
      <c r="K317" s="163"/>
      <c r="L317" s="168"/>
      <c r="M317" s="169"/>
      <c r="N317" s="170"/>
      <c r="O317" s="170"/>
      <c r="P317" s="171">
        <f>SUM(P318:P359)</f>
        <v>0</v>
      </c>
      <c r="Q317" s="170"/>
      <c r="R317" s="171">
        <f>SUM(R318:R359)</f>
        <v>0.53961665000000003</v>
      </c>
      <c r="S317" s="170"/>
      <c r="T317" s="172">
        <f>SUM(T318:T359)</f>
        <v>1.7642187499999999</v>
      </c>
      <c r="AR317" s="173" t="s">
        <v>91</v>
      </c>
      <c r="AT317" s="174" t="s">
        <v>81</v>
      </c>
      <c r="AU317" s="174" t="s">
        <v>89</v>
      </c>
      <c r="AY317" s="173" t="s">
        <v>139</v>
      </c>
      <c r="BK317" s="175">
        <f>SUM(BK318:BK359)</f>
        <v>0</v>
      </c>
    </row>
    <row r="318" spans="1:65" s="2" customFormat="1" ht="49.15" customHeight="1">
      <c r="A318" s="36"/>
      <c r="B318" s="37"/>
      <c r="C318" s="178" t="s">
        <v>485</v>
      </c>
      <c r="D318" s="178" t="s">
        <v>142</v>
      </c>
      <c r="E318" s="179" t="s">
        <v>486</v>
      </c>
      <c r="F318" s="180" t="s">
        <v>487</v>
      </c>
      <c r="G318" s="181" t="s">
        <v>162</v>
      </c>
      <c r="H318" s="182">
        <v>393.72500000000002</v>
      </c>
      <c r="I318" s="183"/>
      <c r="J318" s="184">
        <f>ROUND(I318*H318,2)</f>
        <v>0</v>
      </c>
      <c r="K318" s="180" t="s">
        <v>146</v>
      </c>
      <c r="L318" s="41"/>
      <c r="M318" s="185" t="s">
        <v>44</v>
      </c>
      <c r="N318" s="186" t="s">
        <v>53</v>
      </c>
      <c r="O318" s="66"/>
      <c r="P318" s="187">
        <f>O318*H318</f>
        <v>0</v>
      </c>
      <c r="Q318" s="187">
        <v>0</v>
      </c>
      <c r="R318" s="187">
        <f>Q318*H318</f>
        <v>0</v>
      </c>
      <c r="S318" s="187">
        <v>1.75E-3</v>
      </c>
      <c r="T318" s="188">
        <f>S318*H318</f>
        <v>0.68901875000000001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9" t="s">
        <v>237</v>
      </c>
      <c r="AT318" s="189" t="s">
        <v>142</v>
      </c>
      <c r="AU318" s="189" t="s">
        <v>91</v>
      </c>
      <c r="AY318" s="18" t="s">
        <v>139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8" t="s">
        <v>89</v>
      </c>
      <c r="BK318" s="190">
        <f>ROUND(I318*H318,2)</f>
        <v>0</v>
      </c>
      <c r="BL318" s="18" t="s">
        <v>237</v>
      </c>
      <c r="BM318" s="189" t="s">
        <v>488</v>
      </c>
    </row>
    <row r="319" spans="1:65" s="2" customFormat="1">
      <c r="A319" s="36"/>
      <c r="B319" s="37"/>
      <c r="C319" s="38"/>
      <c r="D319" s="191" t="s">
        <v>149</v>
      </c>
      <c r="E319" s="38"/>
      <c r="F319" s="192" t="s">
        <v>489</v>
      </c>
      <c r="G319" s="38"/>
      <c r="H319" s="38"/>
      <c r="I319" s="193"/>
      <c r="J319" s="38"/>
      <c r="K319" s="38"/>
      <c r="L319" s="41"/>
      <c r="M319" s="194"/>
      <c r="N319" s="195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8" t="s">
        <v>149</v>
      </c>
      <c r="AU319" s="18" t="s">
        <v>91</v>
      </c>
    </row>
    <row r="320" spans="1:65" s="15" customFormat="1" ht="22.5">
      <c r="B320" s="230"/>
      <c r="C320" s="231"/>
      <c r="D320" s="198" t="s">
        <v>151</v>
      </c>
      <c r="E320" s="232" t="s">
        <v>44</v>
      </c>
      <c r="F320" s="233" t="s">
        <v>490</v>
      </c>
      <c r="G320" s="231"/>
      <c r="H320" s="232" t="s">
        <v>44</v>
      </c>
      <c r="I320" s="234"/>
      <c r="J320" s="231"/>
      <c r="K320" s="231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151</v>
      </c>
      <c r="AU320" s="239" t="s">
        <v>91</v>
      </c>
      <c r="AV320" s="15" t="s">
        <v>89</v>
      </c>
      <c r="AW320" s="15" t="s">
        <v>42</v>
      </c>
      <c r="AX320" s="15" t="s">
        <v>82</v>
      </c>
      <c r="AY320" s="239" t="s">
        <v>139</v>
      </c>
    </row>
    <row r="321" spans="1:65" s="13" customFormat="1" ht="22.5">
      <c r="B321" s="196"/>
      <c r="C321" s="197"/>
      <c r="D321" s="198" t="s">
        <v>151</v>
      </c>
      <c r="E321" s="199" t="s">
        <v>44</v>
      </c>
      <c r="F321" s="200" t="s">
        <v>324</v>
      </c>
      <c r="G321" s="197"/>
      <c r="H321" s="201">
        <v>408.38</v>
      </c>
      <c r="I321" s="202"/>
      <c r="J321" s="197"/>
      <c r="K321" s="197"/>
      <c r="L321" s="203"/>
      <c r="M321" s="204"/>
      <c r="N321" s="205"/>
      <c r="O321" s="205"/>
      <c r="P321" s="205"/>
      <c r="Q321" s="205"/>
      <c r="R321" s="205"/>
      <c r="S321" s="205"/>
      <c r="T321" s="206"/>
      <c r="AT321" s="207" t="s">
        <v>151</v>
      </c>
      <c r="AU321" s="207" t="s">
        <v>91</v>
      </c>
      <c r="AV321" s="13" t="s">
        <v>91</v>
      </c>
      <c r="AW321" s="13" t="s">
        <v>42</v>
      </c>
      <c r="AX321" s="13" t="s">
        <v>82</v>
      </c>
      <c r="AY321" s="207" t="s">
        <v>139</v>
      </c>
    </row>
    <row r="322" spans="1:65" s="13" customFormat="1" ht="22.5">
      <c r="B322" s="196"/>
      <c r="C322" s="197"/>
      <c r="D322" s="198" t="s">
        <v>151</v>
      </c>
      <c r="E322" s="199" t="s">
        <v>44</v>
      </c>
      <c r="F322" s="200" t="s">
        <v>325</v>
      </c>
      <c r="G322" s="197"/>
      <c r="H322" s="201">
        <v>-14.654999999999999</v>
      </c>
      <c r="I322" s="202"/>
      <c r="J322" s="197"/>
      <c r="K322" s="197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151</v>
      </c>
      <c r="AU322" s="207" t="s">
        <v>91</v>
      </c>
      <c r="AV322" s="13" t="s">
        <v>91</v>
      </c>
      <c r="AW322" s="13" t="s">
        <v>42</v>
      </c>
      <c r="AX322" s="13" t="s">
        <v>82</v>
      </c>
      <c r="AY322" s="207" t="s">
        <v>139</v>
      </c>
    </row>
    <row r="323" spans="1:65" s="14" customFormat="1">
      <c r="B323" s="218"/>
      <c r="C323" s="219"/>
      <c r="D323" s="198" t="s">
        <v>151</v>
      </c>
      <c r="E323" s="220" t="s">
        <v>44</v>
      </c>
      <c r="F323" s="221" t="s">
        <v>168</v>
      </c>
      <c r="G323" s="219"/>
      <c r="H323" s="222">
        <v>393.72500000000002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151</v>
      </c>
      <c r="AU323" s="228" t="s">
        <v>91</v>
      </c>
      <c r="AV323" s="14" t="s">
        <v>147</v>
      </c>
      <c r="AW323" s="14" t="s">
        <v>42</v>
      </c>
      <c r="AX323" s="14" t="s">
        <v>89</v>
      </c>
      <c r="AY323" s="228" t="s">
        <v>139</v>
      </c>
    </row>
    <row r="324" spans="1:65" s="2" customFormat="1" ht="16.5" customHeight="1">
      <c r="A324" s="36"/>
      <c r="B324" s="37"/>
      <c r="C324" s="178" t="s">
        <v>491</v>
      </c>
      <c r="D324" s="178" t="s">
        <v>142</v>
      </c>
      <c r="E324" s="179" t="s">
        <v>492</v>
      </c>
      <c r="F324" s="180" t="s">
        <v>493</v>
      </c>
      <c r="G324" s="181" t="s">
        <v>162</v>
      </c>
      <c r="H324" s="182">
        <v>393.72500000000002</v>
      </c>
      <c r="I324" s="183"/>
      <c r="J324" s="184">
        <f>ROUND(I324*H324,2)</f>
        <v>0</v>
      </c>
      <c r="K324" s="180" t="s">
        <v>44</v>
      </c>
      <c r="L324" s="41"/>
      <c r="M324" s="185" t="s">
        <v>44</v>
      </c>
      <c r="N324" s="186" t="s">
        <v>53</v>
      </c>
      <c r="O324" s="66"/>
      <c r="P324" s="187">
        <f>O324*H324</f>
        <v>0</v>
      </c>
      <c r="Q324" s="187">
        <v>0</v>
      </c>
      <c r="R324" s="187">
        <f>Q324*H324</f>
        <v>0</v>
      </c>
      <c r="S324" s="187">
        <v>0</v>
      </c>
      <c r="T324" s="188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237</v>
      </c>
      <c r="AT324" s="189" t="s">
        <v>142</v>
      </c>
      <c r="AU324" s="189" t="s">
        <v>91</v>
      </c>
      <c r="AY324" s="18" t="s">
        <v>139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8" t="s">
        <v>89</v>
      </c>
      <c r="BK324" s="190">
        <f>ROUND(I324*H324,2)</f>
        <v>0</v>
      </c>
      <c r="BL324" s="18" t="s">
        <v>237</v>
      </c>
      <c r="BM324" s="189" t="s">
        <v>494</v>
      </c>
    </row>
    <row r="325" spans="1:65" s="15" customFormat="1" ht="22.5">
      <c r="B325" s="230"/>
      <c r="C325" s="231"/>
      <c r="D325" s="198" t="s">
        <v>151</v>
      </c>
      <c r="E325" s="232" t="s">
        <v>44</v>
      </c>
      <c r="F325" s="233" t="s">
        <v>495</v>
      </c>
      <c r="G325" s="231"/>
      <c r="H325" s="232" t="s">
        <v>44</v>
      </c>
      <c r="I325" s="234"/>
      <c r="J325" s="231"/>
      <c r="K325" s="231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151</v>
      </c>
      <c r="AU325" s="239" t="s">
        <v>91</v>
      </c>
      <c r="AV325" s="15" t="s">
        <v>89</v>
      </c>
      <c r="AW325" s="15" t="s">
        <v>42</v>
      </c>
      <c r="AX325" s="15" t="s">
        <v>82</v>
      </c>
      <c r="AY325" s="239" t="s">
        <v>139</v>
      </c>
    </row>
    <row r="326" spans="1:65" s="13" customFormat="1" ht="22.5">
      <c r="B326" s="196"/>
      <c r="C326" s="197"/>
      <c r="D326" s="198" t="s">
        <v>151</v>
      </c>
      <c r="E326" s="199" t="s">
        <v>44</v>
      </c>
      <c r="F326" s="200" t="s">
        <v>324</v>
      </c>
      <c r="G326" s="197"/>
      <c r="H326" s="201">
        <v>408.38</v>
      </c>
      <c r="I326" s="202"/>
      <c r="J326" s="197"/>
      <c r="K326" s="197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151</v>
      </c>
      <c r="AU326" s="207" t="s">
        <v>91</v>
      </c>
      <c r="AV326" s="13" t="s">
        <v>91</v>
      </c>
      <c r="AW326" s="13" t="s">
        <v>42</v>
      </c>
      <c r="AX326" s="13" t="s">
        <v>82</v>
      </c>
      <c r="AY326" s="207" t="s">
        <v>139</v>
      </c>
    </row>
    <row r="327" spans="1:65" s="13" customFormat="1" ht="22.5">
      <c r="B327" s="196"/>
      <c r="C327" s="197"/>
      <c r="D327" s="198" t="s">
        <v>151</v>
      </c>
      <c r="E327" s="199" t="s">
        <v>44</v>
      </c>
      <c r="F327" s="200" t="s">
        <v>325</v>
      </c>
      <c r="G327" s="197"/>
      <c r="H327" s="201">
        <v>-14.654999999999999</v>
      </c>
      <c r="I327" s="202"/>
      <c r="J327" s="197"/>
      <c r="K327" s="197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151</v>
      </c>
      <c r="AU327" s="207" t="s">
        <v>91</v>
      </c>
      <c r="AV327" s="13" t="s">
        <v>91</v>
      </c>
      <c r="AW327" s="13" t="s">
        <v>42</v>
      </c>
      <c r="AX327" s="13" t="s">
        <v>82</v>
      </c>
      <c r="AY327" s="207" t="s">
        <v>139</v>
      </c>
    </row>
    <row r="328" spans="1:65" s="14" customFormat="1">
      <c r="B328" s="218"/>
      <c r="C328" s="219"/>
      <c r="D328" s="198" t="s">
        <v>151</v>
      </c>
      <c r="E328" s="220" t="s">
        <v>44</v>
      </c>
      <c r="F328" s="221" t="s">
        <v>168</v>
      </c>
      <c r="G328" s="219"/>
      <c r="H328" s="222">
        <v>393.72500000000002</v>
      </c>
      <c r="I328" s="223"/>
      <c r="J328" s="219"/>
      <c r="K328" s="219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151</v>
      </c>
      <c r="AU328" s="228" t="s">
        <v>91</v>
      </c>
      <c r="AV328" s="14" t="s">
        <v>147</v>
      </c>
      <c r="AW328" s="14" t="s">
        <v>42</v>
      </c>
      <c r="AX328" s="14" t="s">
        <v>89</v>
      </c>
      <c r="AY328" s="228" t="s">
        <v>139</v>
      </c>
    </row>
    <row r="329" spans="1:65" s="2" customFormat="1" ht="44.25" customHeight="1">
      <c r="A329" s="36"/>
      <c r="B329" s="37"/>
      <c r="C329" s="178" t="s">
        <v>496</v>
      </c>
      <c r="D329" s="178" t="s">
        <v>142</v>
      </c>
      <c r="E329" s="179" t="s">
        <v>497</v>
      </c>
      <c r="F329" s="180" t="s">
        <v>498</v>
      </c>
      <c r="G329" s="181" t="s">
        <v>162</v>
      </c>
      <c r="H329" s="182">
        <v>393.72500000000002</v>
      </c>
      <c r="I329" s="183"/>
      <c r="J329" s="184">
        <f>ROUND(I329*H329,2)</f>
        <v>0</v>
      </c>
      <c r="K329" s="180" t="s">
        <v>146</v>
      </c>
      <c r="L329" s="41"/>
      <c r="M329" s="185" t="s">
        <v>44</v>
      </c>
      <c r="N329" s="186" t="s">
        <v>53</v>
      </c>
      <c r="O329" s="66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237</v>
      </c>
      <c r="AT329" s="189" t="s">
        <v>142</v>
      </c>
      <c r="AU329" s="189" t="s">
        <v>91</v>
      </c>
      <c r="AY329" s="18" t="s">
        <v>139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8" t="s">
        <v>89</v>
      </c>
      <c r="BK329" s="190">
        <f>ROUND(I329*H329,2)</f>
        <v>0</v>
      </c>
      <c r="BL329" s="18" t="s">
        <v>237</v>
      </c>
      <c r="BM329" s="189" t="s">
        <v>499</v>
      </c>
    </row>
    <row r="330" spans="1:65" s="2" customFormat="1">
      <c r="A330" s="36"/>
      <c r="B330" s="37"/>
      <c r="C330" s="38"/>
      <c r="D330" s="191" t="s">
        <v>149</v>
      </c>
      <c r="E330" s="38"/>
      <c r="F330" s="192" t="s">
        <v>500</v>
      </c>
      <c r="G330" s="38"/>
      <c r="H330" s="38"/>
      <c r="I330" s="193"/>
      <c r="J330" s="38"/>
      <c r="K330" s="38"/>
      <c r="L330" s="41"/>
      <c r="M330" s="194"/>
      <c r="N330" s="195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8" t="s">
        <v>149</v>
      </c>
      <c r="AU330" s="18" t="s">
        <v>91</v>
      </c>
    </row>
    <row r="331" spans="1:65" s="13" customFormat="1" ht="22.5">
      <c r="B331" s="196"/>
      <c r="C331" s="197"/>
      <c r="D331" s="198" t="s">
        <v>151</v>
      </c>
      <c r="E331" s="199" t="s">
        <v>44</v>
      </c>
      <c r="F331" s="200" t="s">
        <v>324</v>
      </c>
      <c r="G331" s="197"/>
      <c r="H331" s="201">
        <v>408.38</v>
      </c>
      <c r="I331" s="202"/>
      <c r="J331" s="197"/>
      <c r="K331" s="197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151</v>
      </c>
      <c r="AU331" s="207" t="s">
        <v>91</v>
      </c>
      <c r="AV331" s="13" t="s">
        <v>91</v>
      </c>
      <c r="AW331" s="13" t="s">
        <v>42</v>
      </c>
      <c r="AX331" s="13" t="s">
        <v>82</v>
      </c>
      <c r="AY331" s="207" t="s">
        <v>139</v>
      </c>
    </row>
    <row r="332" spans="1:65" s="13" customFormat="1" ht="22.5">
      <c r="B332" s="196"/>
      <c r="C332" s="197"/>
      <c r="D332" s="198" t="s">
        <v>151</v>
      </c>
      <c r="E332" s="199" t="s">
        <v>44</v>
      </c>
      <c r="F332" s="200" t="s">
        <v>325</v>
      </c>
      <c r="G332" s="197"/>
      <c r="H332" s="201">
        <v>-14.654999999999999</v>
      </c>
      <c r="I332" s="202"/>
      <c r="J332" s="197"/>
      <c r="K332" s="197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151</v>
      </c>
      <c r="AU332" s="207" t="s">
        <v>91</v>
      </c>
      <c r="AV332" s="13" t="s">
        <v>91</v>
      </c>
      <c r="AW332" s="13" t="s">
        <v>42</v>
      </c>
      <c r="AX332" s="13" t="s">
        <v>82</v>
      </c>
      <c r="AY332" s="207" t="s">
        <v>139</v>
      </c>
    </row>
    <row r="333" spans="1:65" s="14" customFormat="1">
      <c r="B333" s="218"/>
      <c r="C333" s="219"/>
      <c r="D333" s="198" t="s">
        <v>151</v>
      </c>
      <c r="E333" s="220" t="s">
        <v>44</v>
      </c>
      <c r="F333" s="221" t="s">
        <v>168</v>
      </c>
      <c r="G333" s="219"/>
      <c r="H333" s="222">
        <v>393.72500000000002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151</v>
      </c>
      <c r="AU333" s="228" t="s">
        <v>91</v>
      </c>
      <c r="AV333" s="14" t="s">
        <v>147</v>
      </c>
      <c r="AW333" s="14" t="s">
        <v>42</v>
      </c>
      <c r="AX333" s="14" t="s">
        <v>89</v>
      </c>
      <c r="AY333" s="228" t="s">
        <v>139</v>
      </c>
    </row>
    <row r="334" spans="1:65" s="2" customFormat="1" ht="37.9" customHeight="1">
      <c r="A334" s="36"/>
      <c r="B334" s="37"/>
      <c r="C334" s="178" t="s">
        <v>501</v>
      </c>
      <c r="D334" s="178" t="s">
        <v>142</v>
      </c>
      <c r="E334" s="179" t="s">
        <v>502</v>
      </c>
      <c r="F334" s="180" t="s">
        <v>503</v>
      </c>
      <c r="G334" s="181" t="s">
        <v>162</v>
      </c>
      <c r="H334" s="182">
        <v>44.8</v>
      </c>
      <c r="I334" s="183"/>
      <c r="J334" s="184">
        <f>ROUND(I334*H334,2)</f>
        <v>0</v>
      </c>
      <c r="K334" s="180" t="s">
        <v>146</v>
      </c>
      <c r="L334" s="41"/>
      <c r="M334" s="185" t="s">
        <v>44</v>
      </c>
      <c r="N334" s="186" t="s">
        <v>53</v>
      </c>
      <c r="O334" s="66"/>
      <c r="P334" s="187">
        <f>O334*H334</f>
        <v>0</v>
      </c>
      <c r="Q334" s="187">
        <v>0</v>
      </c>
      <c r="R334" s="187">
        <f>Q334*H334</f>
        <v>0</v>
      </c>
      <c r="S334" s="187">
        <v>0</v>
      </c>
      <c r="T334" s="188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9" t="s">
        <v>237</v>
      </c>
      <c r="AT334" s="189" t="s">
        <v>142</v>
      </c>
      <c r="AU334" s="189" t="s">
        <v>91</v>
      </c>
      <c r="AY334" s="18" t="s">
        <v>139</v>
      </c>
      <c r="BE334" s="190">
        <f>IF(N334="základní",J334,0)</f>
        <v>0</v>
      </c>
      <c r="BF334" s="190">
        <f>IF(N334="snížená",J334,0)</f>
        <v>0</v>
      </c>
      <c r="BG334" s="190">
        <f>IF(N334="zákl. přenesená",J334,0)</f>
        <v>0</v>
      </c>
      <c r="BH334" s="190">
        <f>IF(N334="sníž. přenesená",J334,0)</f>
        <v>0</v>
      </c>
      <c r="BI334" s="190">
        <f>IF(N334="nulová",J334,0)</f>
        <v>0</v>
      </c>
      <c r="BJ334" s="18" t="s">
        <v>89</v>
      </c>
      <c r="BK334" s="190">
        <f>ROUND(I334*H334,2)</f>
        <v>0</v>
      </c>
      <c r="BL334" s="18" t="s">
        <v>237</v>
      </c>
      <c r="BM334" s="189" t="s">
        <v>504</v>
      </c>
    </row>
    <row r="335" spans="1:65" s="2" customFormat="1">
      <c r="A335" s="36"/>
      <c r="B335" s="37"/>
      <c r="C335" s="38"/>
      <c r="D335" s="191" t="s">
        <v>149</v>
      </c>
      <c r="E335" s="38"/>
      <c r="F335" s="192" t="s">
        <v>505</v>
      </c>
      <c r="G335" s="38"/>
      <c r="H335" s="38"/>
      <c r="I335" s="193"/>
      <c r="J335" s="38"/>
      <c r="K335" s="38"/>
      <c r="L335" s="41"/>
      <c r="M335" s="194"/>
      <c r="N335" s="195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8" t="s">
        <v>149</v>
      </c>
      <c r="AU335" s="18" t="s">
        <v>91</v>
      </c>
    </row>
    <row r="336" spans="1:65" s="13" customFormat="1">
      <c r="B336" s="196"/>
      <c r="C336" s="197"/>
      <c r="D336" s="198" t="s">
        <v>151</v>
      </c>
      <c r="E336" s="199" t="s">
        <v>44</v>
      </c>
      <c r="F336" s="200" t="s">
        <v>506</v>
      </c>
      <c r="G336" s="197"/>
      <c r="H336" s="201">
        <v>44.8</v>
      </c>
      <c r="I336" s="202"/>
      <c r="J336" s="197"/>
      <c r="K336" s="197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151</v>
      </c>
      <c r="AU336" s="207" t="s">
        <v>91</v>
      </c>
      <c r="AV336" s="13" t="s">
        <v>91</v>
      </c>
      <c r="AW336" s="13" t="s">
        <v>42</v>
      </c>
      <c r="AX336" s="13" t="s">
        <v>89</v>
      </c>
      <c r="AY336" s="207" t="s">
        <v>139</v>
      </c>
    </row>
    <row r="337" spans="1:65" s="2" customFormat="1" ht="24.2" customHeight="1">
      <c r="A337" s="36"/>
      <c r="B337" s="37"/>
      <c r="C337" s="208" t="s">
        <v>507</v>
      </c>
      <c r="D337" s="208" t="s">
        <v>153</v>
      </c>
      <c r="E337" s="209" t="s">
        <v>508</v>
      </c>
      <c r="F337" s="210" t="s">
        <v>509</v>
      </c>
      <c r="G337" s="211" t="s">
        <v>162</v>
      </c>
      <c r="H337" s="212">
        <v>87.704999999999998</v>
      </c>
      <c r="I337" s="213"/>
      <c r="J337" s="214">
        <f>ROUND(I337*H337,2)</f>
        <v>0</v>
      </c>
      <c r="K337" s="210" t="s">
        <v>146</v>
      </c>
      <c r="L337" s="215"/>
      <c r="M337" s="216" t="s">
        <v>44</v>
      </c>
      <c r="N337" s="217" t="s">
        <v>53</v>
      </c>
      <c r="O337" s="66"/>
      <c r="P337" s="187">
        <f>O337*H337</f>
        <v>0</v>
      </c>
      <c r="Q337" s="187">
        <v>6.0000000000000001E-3</v>
      </c>
      <c r="R337" s="187">
        <f>Q337*H337</f>
        <v>0.52622999999999998</v>
      </c>
      <c r="S337" s="187">
        <v>0</v>
      </c>
      <c r="T337" s="188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9" t="s">
        <v>343</v>
      </c>
      <c r="AT337" s="189" t="s">
        <v>153</v>
      </c>
      <c r="AU337" s="189" t="s">
        <v>91</v>
      </c>
      <c r="AY337" s="18" t="s">
        <v>139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8" t="s">
        <v>89</v>
      </c>
      <c r="BK337" s="190">
        <f>ROUND(I337*H337,2)</f>
        <v>0</v>
      </c>
      <c r="BL337" s="18" t="s">
        <v>237</v>
      </c>
      <c r="BM337" s="189" t="s">
        <v>510</v>
      </c>
    </row>
    <row r="338" spans="1:65" s="15" customFormat="1">
      <c r="B338" s="230"/>
      <c r="C338" s="231"/>
      <c r="D338" s="198" t="s">
        <v>151</v>
      </c>
      <c r="E338" s="232" t="s">
        <v>44</v>
      </c>
      <c r="F338" s="233" t="s">
        <v>511</v>
      </c>
      <c r="G338" s="231"/>
      <c r="H338" s="232" t="s">
        <v>44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151</v>
      </c>
      <c r="AU338" s="239" t="s">
        <v>91</v>
      </c>
      <c r="AV338" s="15" t="s">
        <v>89</v>
      </c>
      <c r="AW338" s="15" t="s">
        <v>42</v>
      </c>
      <c r="AX338" s="15" t="s">
        <v>82</v>
      </c>
      <c r="AY338" s="239" t="s">
        <v>139</v>
      </c>
    </row>
    <row r="339" spans="1:65" s="13" customFormat="1" ht="22.5">
      <c r="B339" s="196"/>
      <c r="C339" s="197"/>
      <c r="D339" s="198" t="s">
        <v>151</v>
      </c>
      <c r="E339" s="199" t="s">
        <v>44</v>
      </c>
      <c r="F339" s="200" t="s">
        <v>512</v>
      </c>
      <c r="G339" s="197"/>
      <c r="H339" s="201">
        <v>81.676000000000002</v>
      </c>
      <c r="I339" s="202"/>
      <c r="J339" s="197"/>
      <c r="K339" s="197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151</v>
      </c>
      <c r="AU339" s="207" t="s">
        <v>91</v>
      </c>
      <c r="AV339" s="13" t="s">
        <v>91</v>
      </c>
      <c r="AW339" s="13" t="s">
        <v>42</v>
      </c>
      <c r="AX339" s="13" t="s">
        <v>82</v>
      </c>
      <c r="AY339" s="207" t="s">
        <v>139</v>
      </c>
    </row>
    <row r="340" spans="1:65" s="13" customFormat="1" ht="22.5">
      <c r="B340" s="196"/>
      <c r="C340" s="197"/>
      <c r="D340" s="198" t="s">
        <v>151</v>
      </c>
      <c r="E340" s="199" t="s">
        <v>44</v>
      </c>
      <c r="F340" s="200" t="s">
        <v>513</v>
      </c>
      <c r="G340" s="197"/>
      <c r="H340" s="201">
        <v>-2.931</v>
      </c>
      <c r="I340" s="202"/>
      <c r="J340" s="197"/>
      <c r="K340" s="197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151</v>
      </c>
      <c r="AU340" s="207" t="s">
        <v>91</v>
      </c>
      <c r="AV340" s="13" t="s">
        <v>91</v>
      </c>
      <c r="AW340" s="13" t="s">
        <v>42</v>
      </c>
      <c r="AX340" s="13" t="s">
        <v>82</v>
      </c>
      <c r="AY340" s="207" t="s">
        <v>139</v>
      </c>
    </row>
    <row r="341" spans="1:65" s="13" customFormat="1">
      <c r="B341" s="196"/>
      <c r="C341" s="197"/>
      <c r="D341" s="198" t="s">
        <v>151</v>
      </c>
      <c r="E341" s="199" t="s">
        <v>44</v>
      </c>
      <c r="F341" s="200" t="s">
        <v>514</v>
      </c>
      <c r="G341" s="197"/>
      <c r="H341" s="201">
        <v>8.9600000000000009</v>
      </c>
      <c r="I341" s="202"/>
      <c r="J341" s="197"/>
      <c r="K341" s="197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151</v>
      </c>
      <c r="AU341" s="207" t="s">
        <v>91</v>
      </c>
      <c r="AV341" s="13" t="s">
        <v>91</v>
      </c>
      <c r="AW341" s="13" t="s">
        <v>42</v>
      </c>
      <c r="AX341" s="13" t="s">
        <v>82</v>
      </c>
      <c r="AY341" s="207" t="s">
        <v>139</v>
      </c>
    </row>
    <row r="342" spans="1:65" s="14" customFormat="1">
      <c r="B342" s="218"/>
      <c r="C342" s="219"/>
      <c r="D342" s="198" t="s">
        <v>151</v>
      </c>
      <c r="E342" s="220" t="s">
        <v>44</v>
      </c>
      <c r="F342" s="221" t="s">
        <v>168</v>
      </c>
      <c r="G342" s="219"/>
      <c r="H342" s="222">
        <v>87.704999999999998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151</v>
      </c>
      <c r="AU342" s="228" t="s">
        <v>91</v>
      </c>
      <c r="AV342" s="14" t="s">
        <v>147</v>
      </c>
      <c r="AW342" s="14" t="s">
        <v>42</v>
      </c>
      <c r="AX342" s="14" t="s">
        <v>89</v>
      </c>
      <c r="AY342" s="228" t="s">
        <v>139</v>
      </c>
    </row>
    <row r="343" spans="1:65" s="2" customFormat="1" ht="49.15" customHeight="1">
      <c r="A343" s="36"/>
      <c r="B343" s="37"/>
      <c r="C343" s="178" t="s">
        <v>515</v>
      </c>
      <c r="D343" s="178" t="s">
        <v>142</v>
      </c>
      <c r="E343" s="179" t="s">
        <v>516</v>
      </c>
      <c r="F343" s="180" t="s">
        <v>517</v>
      </c>
      <c r="G343" s="181" t="s">
        <v>162</v>
      </c>
      <c r="H343" s="182">
        <v>44.8</v>
      </c>
      <c r="I343" s="183"/>
      <c r="J343" s="184">
        <f>ROUND(I343*H343,2)</f>
        <v>0</v>
      </c>
      <c r="K343" s="180" t="s">
        <v>146</v>
      </c>
      <c r="L343" s="41"/>
      <c r="M343" s="185" t="s">
        <v>44</v>
      </c>
      <c r="N343" s="186" t="s">
        <v>53</v>
      </c>
      <c r="O343" s="66"/>
      <c r="P343" s="187">
        <f>O343*H343</f>
        <v>0</v>
      </c>
      <c r="Q343" s="187">
        <v>0</v>
      </c>
      <c r="R343" s="187">
        <f>Q343*H343</f>
        <v>0</v>
      </c>
      <c r="S343" s="187">
        <v>2.4E-2</v>
      </c>
      <c r="T343" s="188">
        <f>S343*H343</f>
        <v>1.0751999999999999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9" t="s">
        <v>237</v>
      </c>
      <c r="AT343" s="189" t="s">
        <v>142</v>
      </c>
      <c r="AU343" s="189" t="s">
        <v>91</v>
      </c>
      <c r="AY343" s="18" t="s">
        <v>139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8" t="s">
        <v>89</v>
      </c>
      <c r="BK343" s="190">
        <f>ROUND(I343*H343,2)</f>
        <v>0</v>
      </c>
      <c r="BL343" s="18" t="s">
        <v>237</v>
      </c>
      <c r="BM343" s="189" t="s">
        <v>518</v>
      </c>
    </row>
    <row r="344" spans="1:65" s="2" customFormat="1">
      <c r="A344" s="36"/>
      <c r="B344" s="37"/>
      <c r="C344" s="38"/>
      <c r="D344" s="191" t="s">
        <v>149</v>
      </c>
      <c r="E344" s="38"/>
      <c r="F344" s="192" t="s">
        <v>519</v>
      </c>
      <c r="G344" s="38"/>
      <c r="H344" s="38"/>
      <c r="I344" s="193"/>
      <c r="J344" s="38"/>
      <c r="K344" s="38"/>
      <c r="L344" s="41"/>
      <c r="M344" s="194"/>
      <c r="N344" s="195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8" t="s">
        <v>149</v>
      </c>
      <c r="AU344" s="18" t="s">
        <v>91</v>
      </c>
    </row>
    <row r="345" spans="1:65" s="13" customFormat="1">
      <c r="B345" s="196"/>
      <c r="C345" s="197"/>
      <c r="D345" s="198" t="s">
        <v>151</v>
      </c>
      <c r="E345" s="199" t="s">
        <v>44</v>
      </c>
      <c r="F345" s="200" t="s">
        <v>506</v>
      </c>
      <c r="G345" s="197"/>
      <c r="H345" s="201">
        <v>44.8</v>
      </c>
      <c r="I345" s="202"/>
      <c r="J345" s="197"/>
      <c r="K345" s="197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151</v>
      </c>
      <c r="AU345" s="207" t="s">
        <v>91</v>
      </c>
      <c r="AV345" s="13" t="s">
        <v>91</v>
      </c>
      <c r="AW345" s="13" t="s">
        <v>42</v>
      </c>
      <c r="AX345" s="13" t="s">
        <v>89</v>
      </c>
      <c r="AY345" s="207" t="s">
        <v>139</v>
      </c>
    </row>
    <row r="346" spans="1:65" s="2" customFormat="1" ht="49.15" customHeight="1">
      <c r="A346" s="36"/>
      <c r="B346" s="37"/>
      <c r="C346" s="178" t="s">
        <v>520</v>
      </c>
      <c r="D346" s="178" t="s">
        <v>142</v>
      </c>
      <c r="E346" s="179" t="s">
        <v>521</v>
      </c>
      <c r="F346" s="180" t="s">
        <v>522</v>
      </c>
      <c r="G346" s="181" t="s">
        <v>162</v>
      </c>
      <c r="H346" s="182">
        <v>393.72500000000002</v>
      </c>
      <c r="I346" s="183"/>
      <c r="J346" s="184">
        <f>ROUND(I346*H346,2)</f>
        <v>0</v>
      </c>
      <c r="K346" s="180" t="s">
        <v>146</v>
      </c>
      <c r="L346" s="41"/>
      <c r="M346" s="185" t="s">
        <v>44</v>
      </c>
      <c r="N346" s="186" t="s">
        <v>53</v>
      </c>
      <c r="O346" s="66"/>
      <c r="P346" s="187">
        <f>O346*H346</f>
        <v>0</v>
      </c>
      <c r="Q346" s="187">
        <v>1.0000000000000001E-5</v>
      </c>
      <c r="R346" s="187">
        <f>Q346*H346</f>
        <v>3.9372500000000006E-3</v>
      </c>
      <c r="S346" s="187">
        <v>0</v>
      </c>
      <c r="T346" s="188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9" t="s">
        <v>237</v>
      </c>
      <c r="AT346" s="189" t="s">
        <v>142</v>
      </c>
      <c r="AU346" s="189" t="s">
        <v>91</v>
      </c>
      <c r="AY346" s="18" t="s">
        <v>139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18" t="s">
        <v>89</v>
      </c>
      <c r="BK346" s="190">
        <f>ROUND(I346*H346,2)</f>
        <v>0</v>
      </c>
      <c r="BL346" s="18" t="s">
        <v>237</v>
      </c>
      <c r="BM346" s="189" t="s">
        <v>523</v>
      </c>
    </row>
    <row r="347" spans="1:65" s="2" customFormat="1">
      <c r="A347" s="36"/>
      <c r="B347" s="37"/>
      <c r="C347" s="38"/>
      <c r="D347" s="191" t="s">
        <v>149</v>
      </c>
      <c r="E347" s="38"/>
      <c r="F347" s="192" t="s">
        <v>524</v>
      </c>
      <c r="G347" s="38"/>
      <c r="H347" s="38"/>
      <c r="I347" s="193"/>
      <c r="J347" s="38"/>
      <c r="K347" s="38"/>
      <c r="L347" s="41"/>
      <c r="M347" s="194"/>
      <c r="N347" s="195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8" t="s">
        <v>149</v>
      </c>
      <c r="AU347" s="18" t="s">
        <v>91</v>
      </c>
    </row>
    <row r="348" spans="1:65" s="13" customFormat="1" ht="22.5">
      <c r="B348" s="196"/>
      <c r="C348" s="197"/>
      <c r="D348" s="198" t="s">
        <v>151</v>
      </c>
      <c r="E348" s="199" t="s">
        <v>44</v>
      </c>
      <c r="F348" s="200" t="s">
        <v>324</v>
      </c>
      <c r="G348" s="197"/>
      <c r="H348" s="201">
        <v>408.38</v>
      </c>
      <c r="I348" s="202"/>
      <c r="J348" s="197"/>
      <c r="K348" s="197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151</v>
      </c>
      <c r="AU348" s="207" t="s">
        <v>91</v>
      </c>
      <c r="AV348" s="13" t="s">
        <v>91</v>
      </c>
      <c r="AW348" s="13" t="s">
        <v>42</v>
      </c>
      <c r="AX348" s="13" t="s">
        <v>82</v>
      </c>
      <c r="AY348" s="207" t="s">
        <v>139</v>
      </c>
    </row>
    <row r="349" spans="1:65" s="13" customFormat="1" ht="22.5">
      <c r="B349" s="196"/>
      <c r="C349" s="197"/>
      <c r="D349" s="198" t="s">
        <v>151</v>
      </c>
      <c r="E349" s="199" t="s">
        <v>44</v>
      </c>
      <c r="F349" s="200" t="s">
        <v>325</v>
      </c>
      <c r="G349" s="197"/>
      <c r="H349" s="201">
        <v>-14.654999999999999</v>
      </c>
      <c r="I349" s="202"/>
      <c r="J349" s="197"/>
      <c r="K349" s="197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151</v>
      </c>
      <c r="AU349" s="207" t="s">
        <v>91</v>
      </c>
      <c r="AV349" s="13" t="s">
        <v>91</v>
      </c>
      <c r="AW349" s="13" t="s">
        <v>42</v>
      </c>
      <c r="AX349" s="13" t="s">
        <v>82</v>
      </c>
      <c r="AY349" s="207" t="s">
        <v>139</v>
      </c>
    </row>
    <row r="350" spans="1:65" s="14" customFormat="1">
      <c r="B350" s="218"/>
      <c r="C350" s="219"/>
      <c r="D350" s="198" t="s">
        <v>151</v>
      </c>
      <c r="E350" s="220" t="s">
        <v>44</v>
      </c>
      <c r="F350" s="221" t="s">
        <v>168</v>
      </c>
      <c r="G350" s="219"/>
      <c r="H350" s="222">
        <v>393.72500000000002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151</v>
      </c>
      <c r="AU350" s="228" t="s">
        <v>91</v>
      </c>
      <c r="AV350" s="14" t="s">
        <v>147</v>
      </c>
      <c r="AW350" s="14" t="s">
        <v>42</v>
      </c>
      <c r="AX350" s="14" t="s">
        <v>89</v>
      </c>
      <c r="AY350" s="228" t="s">
        <v>139</v>
      </c>
    </row>
    <row r="351" spans="1:65" s="2" customFormat="1" ht="33" customHeight="1">
      <c r="A351" s="36"/>
      <c r="B351" s="37"/>
      <c r="C351" s="208" t="s">
        <v>525</v>
      </c>
      <c r="D351" s="208" t="s">
        <v>153</v>
      </c>
      <c r="E351" s="209" t="s">
        <v>526</v>
      </c>
      <c r="F351" s="210" t="s">
        <v>527</v>
      </c>
      <c r="G351" s="211" t="s">
        <v>162</v>
      </c>
      <c r="H351" s="212">
        <v>94.494</v>
      </c>
      <c r="I351" s="213"/>
      <c r="J351" s="214">
        <f>ROUND(I351*H351,2)</f>
        <v>0</v>
      </c>
      <c r="K351" s="210" t="s">
        <v>146</v>
      </c>
      <c r="L351" s="215"/>
      <c r="M351" s="216" t="s">
        <v>44</v>
      </c>
      <c r="N351" s="217" t="s">
        <v>53</v>
      </c>
      <c r="O351" s="66"/>
      <c r="P351" s="187">
        <f>O351*H351</f>
        <v>0</v>
      </c>
      <c r="Q351" s="187">
        <v>1E-4</v>
      </c>
      <c r="R351" s="187">
        <f>Q351*H351</f>
        <v>9.4494000000000002E-3</v>
      </c>
      <c r="S351" s="187">
        <v>0</v>
      </c>
      <c r="T351" s="188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9" t="s">
        <v>343</v>
      </c>
      <c r="AT351" s="189" t="s">
        <v>153</v>
      </c>
      <c r="AU351" s="189" t="s">
        <v>91</v>
      </c>
      <c r="AY351" s="18" t="s">
        <v>139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8" t="s">
        <v>89</v>
      </c>
      <c r="BK351" s="190">
        <f>ROUND(I351*H351,2)</f>
        <v>0</v>
      </c>
      <c r="BL351" s="18" t="s">
        <v>237</v>
      </c>
      <c r="BM351" s="189" t="s">
        <v>528</v>
      </c>
    </row>
    <row r="352" spans="1:65" s="15" customFormat="1">
      <c r="B352" s="230"/>
      <c r="C352" s="231"/>
      <c r="D352" s="198" t="s">
        <v>151</v>
      </c>
      <c r="E352" s="232" t="s">
        <v>44</v>
      </c>
      <c r="F352" s="233" t="s">
        <v>529</v>
      </c>
      <c r="G352" s="231"/>
      <c r="H352" s="232" t="s">
        <v>44</v>
      </c>
      <c r="I352" s="234"/>
      <c r="J352" s="231"/>
      <c r="K352" s="231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151</v>
      </c>
      <c r="AU352" s="239" t="s">
        <v>91</v>
      </c>
      <c r="AV352" s="15" t="s">
        <v>89</v>
      </c>
      <c r="AW352" s="15" t="s">
        <v>42</v>
      </c>
      <c r="AX352" s="15" t="s">
        <v>82</v>
      </c>
      <c r="AY352" s="239" t="s">
        <v>139</v>
      </c>
    </row>
    <row r="353" spans="1:65" s="13" customFormat="1" ht="22.5">
      <c r="B353" s="196"/>
      <c r="C353" s="197"/>
      <c r="D353" s="198" t="s">
        <v>151</v>
      </c>
      <c r="E353" s="199" t="s">
        <v>44</v>
      </c>
      <c r="F353" s="200" t="s">
        <v>530</v>
      </c>
      <c r="G353" s="197"/>
      <c r="H353" s="201">
        <v>98.010999999999996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151</v>
      </c>
      <c r="AU353" s="207" t="s">
        <v>91</v>
      </c>
      <c r="AV353" s="13" t="s">
        <v>91</v>
      </c>
      <c r="AW353" s="13" t="s">
        <v>42</v>
      </c>
      <c r="AX353" s="13" t="s">
        <v>82</v>
      </c>
      <c r="AY353" s="207" t="s">
        <v>139</v>
      </c>
    </row>
    <row r="354" spans="1:65" s="13" customFormat="1" ht="22.5">
      <c r="B354" s="196"/>
      <c r="C354" s="197"/>
      <c r="D354" s="198" t="s">
        <v>151</v>
      </c>
      <c r="E354" s="199" t="s">
        <v>44</v>
      </c>
      <c r="F354" s="200" t="s">
        <v>531</v>
      </c>
      <c r="G354" s="197"/>
      <c r="H354" s="201">
        <v>-3.5169999999999999</v>
      </c>
      <c r="I354" s="202"/>
      <c r="J354" s="197"/>
      <c r="K354" s="197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151</v>
      </c>
      <c r="AU354" s="207" t="s">
        <v>91</v>
      </c>
      <c r="AV354" s="13" t="s">
        <v>91</v>
      </c>
      <c r="AW354" s="13" t="s">
        <v>42</v>
      </c>
      <c r="AX354" s="13" t="s">
        <v>82</v>
      </c>
      <c r="AY354" s="207" t="s">
        <v>139</v>
      </c>
    </row>
    <row r="355" spans="1:65" s="14" customFormat="1">
      <c r="B355" s="218"/>
      <c r="C355" s="219"/>
      <c r="D355" s="198" t="s">
        <v>151</v>
      </c>
      <c r="E355" s="220" t="s">
        <v>44</v>
      </c>
      <c r="F355" s="221" t="s">
        <v>168</v>
      </c>
      <c r="G355" s="219"/>
      <c r="H355" s="222">
        <v>94.494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151</v>
      </c>
      <c r="AU355" s="228" t="s">
        <v>91</v>
      </c>
      <c r="AV355" s="14" t="s">
        <v>147</v>
      </c>
      <c r="AW355" s="14" t="s">
        <v>42</v>
      </c>
      <c r="AX355" s="14" t="s">
        <v>89</v>
      </c>
      <c r="AY355" s="228" t="s">
        <v>139</v>
      </c>
    </row>
    <row r="356" spans="1:65" s="2" customFormat="1" ht="49.15" customHeight="1">
      <c r="A356" s="36"/>
      <c r="B356" s="37"/>
      <c r="C356" s="178" t="s">
        <v>532</v>
      </c>
      <c r="D356" s="178" t="s">
        <v>142</v>
      </c>
      <c r="E356" s="179" t="s">
        <v>533</v>
      </c>
      <c r="F356" s="180" t="s">
        <v>534</v>
      </c>
      <c r="G356" s="181" t="s">
        <v>145</v>
      </c>
      <c r="H356" s="182">
        <v>0.54</v>
      </c>
      <c r="I356" s="183"/>
      <c r="J356" s="184">
        <f>ROUND(I356*H356,2)</f>
        <v>0</v>
      </c>
      <c r="K356" s="180" t="s">
        <v>146</v>
      </c>
      <c r="L356" s="41"/>
      <c r="M356" s="185" t="s">
        <v>44</v>
      </c>
      <c r="N356" s="186" t="s">
        <v>53</v>
      </c>
      <c r="O356" s="66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9" t="s">
        <v>237</v>
      </c>
      <c r="AT356" s="189" t="s">
        <v>142</v>
      </c>
      <c r="AU356" s="189" t="s">
        <v>91</v>
      </c>
      <c r="AY356" s="18" t="s">
        <v>139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8" t="s">
        <v>89</v>
      </c>
      <c r="BK356" s="190">
        <f>ROUND(I356*H356,2)</f>
        <v>0</v>
      </c>
      <c r="BL356" s="18" t="s">
        <v>237</v>
      </c>
      <c r="BM356" s="189" t="s">
        <v>535</v>
      </c>
    </row>
    <row r="357" spans="1:65" s="2" customFormat="1">
      <c r="A357" s="36"/>
      <c r="B357" s="37"/>
      <c r="C357" s="38"/>
      <c r="D357" s="191" t="s">
        <v>149</v>
      </c>
      <c r="E357" s="38"/>
      <c r="F357" s="192" t="s">
        <v>536</v>
      </c>
      <c r="G357" s="38"/>
      <c r="H357" s="38"/>
      <c r="I357" s="193"/>
      <c r="J357" s="38"/>
      <c r="K357" s="38"/>
      <c r="L357" s="41"/>
      <c r="M357" s="194"/>
      <c r="N357" s="195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8" t="s">
        <v>149</v>
      </c>
      <c r="AU357" s="18" t="s">
        <v>91</v>
      </c>
    </row>
    <row r="358" spans="1:65" s="2" customFormat="1" ht="49.15" customHeight="1">
      <c r="A358" s="36"/>
      <c r="B358" s="37"/>
      <c r="C358" s="178" t="s">
        <v>537</v>
      </c>
      <c r="D358" s="178" t="s">
        <v>142</v>
      </c>
      <c r="E358" s="179" t="s">
        <v>538</v>
      </c>
      <c r="F358" s="180" t="s">
        <v>539</v>
      </c>
      <c r="G358" s="181" t="s">
        <v>145</v>
      </c>
      <c r="H358" s="182">
        <v>0.54</v>
      </c>
      <c r="I358" s="183"/>
      <c r="J358" s="184">
        <f>ROUND(I358*H358,2)</f>
        <v>0</v>
      </c>
      <c r="K358" s="180" t="s">
        <v>146</v>
      </c>
      <c r="L358" s="41"/>
      <c r="M358" s="185" t="s">
        <v>44</v>
      </c>
      <c r="N358" s="186" t="s">
        <v>53</v>
      </c>
      <c r="O358" s="66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9" t="s">
        <v>237</v>
      </c>
      <c r="AT358" s="189" t="s">
        <v>142</v>
      </c>
      <c r="AU358" s="189" t="s">
        <v>91</v>
      </c>
      <c r="AY358" s="18" t="s">
        <v>139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8" t="s">
        <v>89</v>
      </c>
      <c r="BK358" s="190">
        <f>ROUND(I358*H358,2)</f>
        <v>0</v>
      </c>
      <c r="BL358" s="18" t="s">
        <v>237</v>
      </c>
      <c r="BM358" s="189" t="s">
        <v>540</v>
      </c>
    </row>
    <row r="359" spans="1:65" s="2" customFormat="1">
      <c r="A359" s="36"/>
      <c r="B359" s="37"/>
      <c r="C359" s="38"/>
      <c r="D359" s="191" t="s">
        <v>149</v>
      </c>
      <c r="E359" s="38"/>
      <c r="F359" s="192" t="s">
        <v>541</v>
      </c>
      <c r="G359" s="38"/>
      <c r="H359" s="38"/>
      <c r="I359" s="193"/>
      <c r="J359" s="38"/>
      <c r="K359" s="38"/>
      <c r="L359" s="41"/>
      <c r="M359" s="194"/>
      <c r="N359" s="195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8" t="s">
        <v>149</v>
      </c>
      <c r="AU359" s="18" t="s">
        <v>91</v>
      </c>
    </row>
    <row r="360" spans="1:65" s="12" customFormat="1" ht="22.9" customHeight="1">
      <c r="B360" s="162"/>
      <c r="C360" s="163"/>
      <c r="D360" s="164" t="s">
        <v>81</v>
      </c>
      <c r="E360" s="176" t="s">
        <v>542</v>
      </c>
      <c r="F360" s="176" t="s">
        <v>543</v>
      </c>
      <c r="G360" s="163"/>
      <c r="H360" s="163"/>
      <c r="I360" s="166"/>
      <c r="J360" s="177">
        <f>BK360</f>
        <v>0</v>
      </c>
      <c r="K360" s="163"/>
      <c r="L360" s="168"/>
      <c r="M360" s="169"/>
      <c r="N360" s="170"/>
      <c r="O360" s="170"/>
      <c r="P360" s="171">
        <f>SUM(P361:P363)</f>
        <v>0</v>
      </c>
      <c r="Q360" s="170"/>
      <c r="R360" s="171">
        <f>SUM(R361:R363)</f>
        <v>3.0000000000000001E-3</v>
      </c>
      <c r="S360" s="170"/>
      <c r="T360" s="172">
        <f>SUM(T361:T363)</f>
        <v>0</v>
      </c>
      <c r="AR360" s="173" t="s">
        <v>91</v>
      </c>
      <c r="AT360" s="174" t="s">
        <v>81</v>
      </c>
      <c r="AU360" s="174" t="s">
        <v>89</v>
      </c>
      <c r="AY360" s="173" t="s">
        <v>139</v>
      </c>
      <c r="BK360" s="175">
        <f>SUM(BK361:BK363)</f>
        <v>0</v>
      </c>
    </row>
    <row r="361" spans="1:65" s="2" customFormat="1" ht="24.2" customHeight="1">
      <c r="A361" s="36"/>
      <c r="B361" s="37"/>
      <c r="C361" s="178" t="s">
        <v>544</v>
      </c>
      <c r="D361" s="178" t="s">
        <v>142</v>
      </c>
      <c r="E361" s="179" t="s">
        <v>545</v>
      </c>
      <c r="F361" s="180" t="s">
        <v>546</v>
      </c>
      <c r="G361" s="181" t="s">
        <v>547</v>
      </c>
      <c r="H361" s="182">
        <v>3</v>
      </c>
      <c r="I361" s="183"/>
      <c r="J361" s="184">
        <f>ROUND(I361*H361,2)</f>
        <v>0</v>
      </c>
      <c r="K361" s="180" t="s">
        <v>146</v>
      </c>
      <c r="L361" s="41"/>
      <c r="M361" s="185" t="s">
        <v>44</v>
      </c>
      <c r="N361" s="186" t="s">
        <v>53</v>
      </c>
      <c r="O361" s="66"/>
      <c r="P361" s="187">
        <f>O361*H361</f>
        <v>0</v>
      </c>
      <c r="Q361" s="187">
        <v>1E-3</v>
      </c>
      <c r="R361" s="187">
        <f>Q361*H361</f>
        <v>3.0000000000000001E-3</v>
      </c>
      <c r="S361" s="187">
        <v>0</v>
      </c>
      <c r="T361" s="188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9" t="s">
        <v>237</v>
      </c>
      <c r="AT361" s="189" t="s">
        <v>142</v>
      </c>
      <c r="AU361" s="189" t="s">
        <v>91</v>
      </c>
      <c r="AY361" s="18" t="s">
        <v>139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8" t="s">
        <v>89</v>
      </c>
      <c r="BK361" s="190">
        <f>ROUND(I361*H361,2)</f>
        <v>0</v>
      </c>
      <c r="BL361" s="18" t="s">
        <v>237</v>
      </c>
      <c r="BM361" s="189" t="s">
        <v>548</v>
      </c>
    </row>
    <row r="362" spans="1:65" s="2" customFormat="1">
      <c r="A362" s="36"/>
      <c r="B362" s="37"/>
      <c r="C362" s="38"/>
      <c r="D362" s="191" t="s">
        <v>149</v>
      </c>
      <c r="E362" s="38"/>
      <c r="F362" s="192" t="s">
        <v>549</v>
      </c>
      <c r="G362" s="38"/>
      <c r="H362" s="38"/>
      <c r="I362" s="193"/>
      <c r="J362" s="38"/>
      <c r="K362" s="38"/>
      <c r="L362" s="41"/>
      <c r="M362" s="194"/>
      <c r="N362" s="195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8" t="s">
        <v>149</v>
      </c>
      <c r="AU362" s="18" t="s">
        <v>91</v>
      </c>
    </row>
    <row r="363" spans="1:65" s="13" customFormat="1" ht="22.5">
      <c r="B363" s="196"/>
      <c r="C363" s="197"/>
      <c r="D363" s="198" t="s">
        <v>151</v>
      </c>
      <c r="E363" s="199" t="s">
        <v>44</v>
      </c>
      <c r="F363" s="200" t="s">
        <v>550</v>
      </c>
      <c r="G363" s="197"/>
      <c r="H363" s="201">
        <v>3</v>
      </c>
      <c r="I363" s="202"/>
      <c r="J363" s="197"/>
      <c r="K363" s="197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151</v>
      </c>
      <c r="AU363" s="207" t="s">
        <v>91</v>
      </c>
      <c r="AV363" s="13" t="s">
        <v>91</v>
      </c>
      <c r="AW363" s="13" t="s">
        <v>42</v>
      </c>
      <c r="AX363" s="13" t="s">
        <v>89</v>
      </c>
      <c r="AY363" s="207" t="s">
        <v>139</v>
      </c>
    </row>
    <row r="364" spans="1:65" s="12" customFormat="1" ht="22.9" customHeight="1">
      <c r="B364" s="162"/>
      <c r="C364" s="163"/>
      <c r="D364" s="164" t="s">
        <v>81</v>
      </c>
      <c r="E364" s="176" t="s">
        <v>551</v>
      </c>
      <c r="F364" s="176" t="s">
        <v>552</v>
      </c>
      <c r="G364" s="163"/>
      <c r="H364" s="163"/>
      <c r="I364" s="166"/>
      <c r="J364" s="177">
        <f>BK364</f>
        <v>0</v>
      </c>
      <c r="K364" s="163"/>
      <c r="L364" s="168"/>
      <c r="M364" s="169"/>
      <c r="N364" s="170"/>
      <c r="O364" s="170"/>
      <c r="P364" s="171">
        <f>P365</f>
        <v>0</v>
      </c>
      <c r="Q364" s="170"/>
      <c r="R364" s="171">
        <f>R365</f>
        <v>0</v>
      </c>
      <c r="S364" s="170"/>
      <c r="T364" s="172">
        <f>T365</f>
        <v>0</v>
      </c>
      <c r="AR364" s="173" t="s">
        <v>91</v>
      </c>
      <c r="AT364" s="174" t="s">
        <v>81</v>
      </c>
      <c r="AU364" s="174" t="s">
        <v>89</v>
      </c>
      <c r="AY364" s="173" t="s">
        <v>139</v>
      </c>
      <c r="BK364" s="175">
        <f>BK365</f>
        <v>0</v>
      </c>
    </row>
    <row r="365" spans="1:65" s="12" customFormat="1" ht="20.85" customHeight="1">
      <c r="B365" s="162"/>
      <c r="C365" s="163"/>
      <c r="D365" s="164" t="s">
        <v>81</v>
      </c>
      <c r="E365" s="176" t="s">
        <v>553</v>
      </c>
      <c r="F365" s="176" t="s">
        <v>554</v>
      </c>
      <c r="G365" s="163"/>
      <c r="H365" s="163"/>
      <c r="I365" s="166"/>
      <c r="J365" s="177">
        <f>BK365</f>
        <v>0</v>
      </c>
      <c r="K365" s="163"/>
      <c r="L365" s="168"/>
      <c r="M365" s="169"/>
      <c r="N365" s="170"/>
      <c r="O365" s="170"/>
      <c r="P365" s="171">
        <f>SUM(P366:P397)</f>
        <v>0</v>
      </c>
      <c r="Q365" s="170"/>
      <c r="R365" s="171">
        <f>SUM(R366:R397)</f>
        <v>0</v>
      </c>
      <c r="S365" s="170"/>
      <c r="T365" s="172">
        <f>SUM(T366:T397)</f>
        <v>0</v>
      </c>
      <c r="AR365" s="173" t="s">
        <v>89</v>
      </c>
      <c r="AT365" s="174" t="s">
        <v>81</v>
      </c>
      <c r="AU365" s="174" t="s">
        <v>91</v>
      </c>
      <c r="AY365" s="173" t="s">
        <v>139</v>
      </c>
      <c r="BK365" s="175">
        <f>SUM(BK366:BK397)</f>
        <v>0</v>
      </c>
    </row>
    <row r="366" spans="1:65" s="2" customFormat="1" ht="21.75" customHeight="1">
      <c r="A366" s="36"/>
      <c r="B366" s="37"/>
      <c r="C366" s="178" t="s">
        <v>555</v>
      </c>
      <c r="D366" s="178" t="s">
        <v>142</v>
      </c>
      <c r="E366" s="179" t="s">
        <v>556</v>
      </c>
      <c r="F366" s="180" t="s">
        <v>557</v>
      </c>
      <c r="G366" s="181" t="s">
        <v>198</v>
      </c>
      <c r="H366" s="182">
        <v>100</v>
      </c>
      <c r="I366" s="183"/>
      <c r="J366" s="184">
        <f t="shared" ref="J366:J382" si="0">ROUND(I366*H366,2)</f>
        <v>0</v>
      </c>
      <c r="K366" s="180" t="s">
        <v>44</v>
      </c>
      <c r="L366" s="41"/>
      <c r="M366" s="185" t="s">
        <v>44</v>
      </c>
      <c r="N366" s="186" t="s">
        <v>53</v>
      </c>
      <c r="O366" s="66"/>
      <c r="P366" s="187">
        <f t="shared" ref="P366:P382" si="1">O366*H366</f>
        <v>0</v>
      </c>
      <c r="Q366" s="187">
        <v>0</v>
      </c>
      <c r="R366" s="187">
        <f t="shared" ref="R366:R382" si="2">Q366*H366</f>
        <v>0</v>
      </c>
      <c r="S366" s="187">
        <v>0</v>
      </c>
      <c r="T366" s="188">
        <f t="shared" ref="T366:T382" si="3"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9" t="s">
        <v>237</v>
      </c>
      <c r="AT366" s="189" t="s">
        <v>142</v>
      </c>
      <c r="AU366" s="189" t="s">
        <v>140</v>
      </c>
      <c r="AY366" s="18" t="s">
        <v>139</v>
      </c>
      <c r="BE366" s="190">
        <f t="shared" ref="BE366:BE382" si="4">IF(N366="základní",J366,0)</f>
        <v>0</v>
      </c>
      <c r="BF366" s="190">
        <f t="shared" ref="BF366:BF382" si="5">IF(N366="snížená",J366,0)</f>
        <v>0</v>
      </c>
      <c r="BG366" s="190">
        <f t="shared" ref="BG366:BG382" si="6">IF(N366="zákl. přenesená",J366,0)</f>
        <v>0</v>
      </c>
      <c r="BH366" s="190">
        <f t="shared" ref="BH366:BH382" si="7">IF(N366="sníž. přenesená",J366,0)</f>
        <v>0</v>
      </c>
      <c r="BI366" s="190">
        <f t="shared" ref="BI366:BI382" si="8">IF(N366="nulová",J366,0)</f>
        <v>0</v>
      </c>
      <c r="BJ366" s="18" t="s">
        <v>89</v>
      </c>
      <c r="BK366" s="190">
        <f t="shared" ref="BK366:BK382" si="9">ROUND(I366*H366,2)</f>
        <v>0</v>
      </c>
      <c r="BL366" s="18" t="s">
        <v>237</v>
      </c>
      <c r="BM366" s="189" t="s">
        <v>558</v>
      </c>
    </row>
    <row r="367" spans="1:65" s="2" customFormat="1" ht="21.75" customHeight="1">
      <c r="A367" s="36"/>
      <c r="B367" s="37"/>
      <c r="C367" s="178" t="s">
        <v>559</v>
      </c>
      <c r="D367" s="178" t="s">
        <v>142</v>
      </c>
      <c r="E367" s="179" t="s">
        <v>560</v>
      </c>
      <c r="F367" s="180" t="s">
        <v>561</v>
      </c>
      <c r="G367" s="181" t="s">
        <v>198</v>
      </c>
      <c r="H367" s="182">
        <v>70</v>
      </c>
      <c r="I367" s="183"/>
      <c r="J367" s="184">
        <f t="shared" si="0"/>
        <v>0</v>
      </c>
      <c r="K367" s="180" t="s">
        <v>44</v>
      </c>
      <c r="L367" s="41"/>
      <c r="M367" s="185" t="s">
        <v>44</v>
      </c>
      <c r="N367" s="186" t="s">
        <v>53</v>
      </c>
      <c r="O367" s="66"/>
      <c r="P367" s="187">
        <f t="shared" si="1"/>
        <v>0</v>
      </c>
      <c r="Q367" s="187">
        <v>0</v>
      </c>
      <c r="R367" s="187">
        <f t="shared" si="2"/>
        <v>0</v>
      </c>
      <c r="S367" s="187">
        <v>0</v>
      </c>
      <c r="T367" s="188">
        <f t="shared" si="3"/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9" t="s">
        <v>237</v>
      </c>
      <c r="AT367" s="189" t="s">
        <v>142</v>
      </c>
      <c r="AU367" s="189" t="s">
        <v>140</v>
      </c>
      <c r="AY367" s="18" t="s">
        <v>139</v>
      </c>
      <c r="BE367" s="190">
        <f t="shared" si="4"/>
        <v>0</v>
      </c>
      <c r="BF367" s="190">
        <f t="shared" si="5"/>
        <v>0</v>
      </c>
      <c r="BG367" s="190">
        <f t="shared" si="6"/>
        <v>0</v>
      </c>
      <c r="BH367" s="190">
        <f t="shared" si="7"/>
        <v>0</v>
      </c>
      <c r="BI367" s="190">
        <f t="shared" si="8"/>
        <v>0</v>
      </c>
      <c r="BJ367" s="18" t="s">
        <v>89</v>
      </c>
      <c r="BK367" s="190">
        <f t="shared" si="9"/>
        <v>0</v>
      </c>
      <c r="BL367" s="18" t="s">
        <v>237</v>
      </c>
      <c r="BM367" s="189" t="s">
        <v>562</v>
      </c>
    </row>
    <row r="368" spans="1:65" s="2" customFormat="1" ht="16.5" customHeight="1">
      <c r="A368" s="36"/>
      <c r="B368" s="37"/>
      <c r="C368" s="178" t="s">
        <v>563</v>
      </c>
      <c r="D368" s="178" t="s">
        <v>142</v>
      </c>
      <c r="E368" s="179" t="s">
        <v>564</v>
      </c>
      <c r="F368" s="180" t="s">
        <v>565</v>
      </c>
      <c r="G368" s="181" t="s">
        <v>566</v>
      </c>
      <c r="H368" s="182">
        <v>3</v>
      </c>
      <c r="I368" s="183"/>
      <c r="J368" s="184">
        <f t="shared" si="0"/>
        <v>0</v>
      </c>
      <c r="K368" s="180" t="s">
        <v>44</v>
      </c>
      <c r="L368" s="41"/>
      <c r="M368" s="185" t="s">
        <v>44</v>
      </c>
      <c r="N368" s="186" t="s">
        <v>53</v>
      </c>
      <c r="O368" s="66"/>
      <c r="P368" s="187">
        <f t="shared" si="1"/>
        <v>0</v>
      </c>
      <c r="Q368" s="187">
        <v>0</v>
      </c>
      <c r="R368" s="187">
        <f t="shared" si="2"/>
        <v>0</v>
      </c>
      <c r="S368" s="187">
        <v>0</v>
      </c>
      <c r="T368" s="188">
        <f t="shared" si="3"/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9" t="s">
        <v>237</v>
      </c>
      <c r="AT368" s="189" t="s">
        <v>142</v>
      </c>
      <c r="AU368" s="189" t="s">
        <v>140</v>
      </c>
      <c r="AY368" s="18" t="s">
        <v>139</v>
      </c>
      <c r="BE368" s="190">
        <f t="shared" si="4"/>
        <v>0</v>
      </c>
      <c r="BF368" s="190">
        <f t="shared" si="5"/>
        <v>0</v>
      </c>
      <c r="BG368" s="190">
        <f t="shared" si="6"/>
        <v>0</v>
      </c>
      <c r="BH368" s="190">
        <f t="shared" si="7"/>
        <v>0</v>
      </c>
      <c r="BI368" s="190">
        <f t="shared" si="8"/>
        <v>0</v>
      </c>
      <c r="BJ368" s="18" t="s">
        <v>89</v>
      </c>
      <c r="BK368" s="190">
        <f t="shared" si="9"/>
        <v>0</v>
      </c>
      <c r="BL368" s="18" t="s">
        <v>237</v>
      </c>
      <c r="BM368" s="189" t="s">
        <v>567</v>
      </c>
    </row>
    <row r="369" spans="1:65" s="2" customFormat="1" ht="16.5" customHeight="1">
      <c r="A369" s="36"/>
      <c r="B369" s="37"/>
      <c r="C369" s="178" t="s">
        <v>568</v>
      </c>
      <c r="D369" s="178" t="s">
        <v>142</v>
      </c>
      <c r="E369" s="179" t="s">
        <v>569</v>
      </c>
      <c r="F369" s="180" t="s">
        <v>570</v>
      </c>
      <c r="G369" s="181" t="s">
        <v>566</v>
      </c>
      <c r="H369" s="182">
        <v>17</v>
      </c>
      <c r="I369" s="183"/>
      <c r="J369" s="184">
        <f t="shared" si="0"/>
        <v>0</v>
      </c>
      <c r="K369" s="180" t="s">
        <v>44</v>
      </c>
      <c r="L369" s="41"/>
      <c r="M369" s="185" t="s">
        <v>44</v>
      </c>
      <c r="N369" s="186" t="s">
        <v>53</v>
      </c>
      <c r="O369" s="66"/>
      <c r="P369" s="187">
        <f t="shared" si="1"/>
        <v>0</v>
      </c>
      <c r="Q369" s="187">
        <v>0</v>
      </c>
      <c r="R369" s="187">
        <f t="shared" si="2"/>
        <v>0</v>
      </c>
      <c r="S369" s="187">
        <v>0</v>
      </c>
      <c r="T369" s="188">
        <f t="shared" si="3"/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9" t="s">
        <v>237</v>
      </c>
      <c r="AT369" s="189" t="s">
        <v>142</v>
      </c>
      <c r="AU369" s="189" t="s">
        <v>140</v>
      </c>
      <c r="AY369" s="18" t="s">
        <v>139</v>
      </c>
      <c r="BE369" s="190">
        <f t="shared" si="4"/>
        <v>0</v>
      </c>
      <c r="BF369" s="190">
        <f t="shared" si="5"/>
        <v>0</v>
      </c>
      <c r="BG369" s="190">
        <f t="shared" si="6"/>
        <v>0</v>
      </c>
      <c r="BH369" s="190">
        <f t="shared" si="7"/>
        <v>0</v>
      </c>
      <c r="BI369" s="190">
        <f t="shared" si="8"/>
        <v>0</v>
      </c>
      <c r="BJ369" s="18" t="s">
        <v>89</v>
      </c>
      <c r="BK369" s="190">
        <f t="shared" si="9"/>
        <v>0</v>
      </c>
      <c r="BL369" s="18" t="s">
        <v>237</v>
      </c>
      <c r="BM369" s="189" t="s">
        <v>571</v>
      </c>
    </row>
    <row r="370" spans="1:65" s="2" customFormat="1" ht="16.5" customHeight="1">
      <c r="A370" s="36"/>
      <c r="B370" s="37"/>
      <c r="C370" s="178" t="s">
        <v>572</v>
      </c>
      <c r="D370" s="178" t="s">
        <v>142</v>
      </c>
      <c r="E370" s="179" t="s">
        <v>573</v>
      </c>
      <c r="F370" s="180" t="s">
        <v>574</v>
      </c>
      <c r="G370" s="181" t="s">
        <v>566</v>
      </c>
      <c r="H370" s="182">
        <v>3</v>
      </c>
      <c r="I370" s="183"/>
      <c r="J370" s="184">
        <f t="shared" si="0"/>
        <v>0</v>
      </c>
      <c r="K370" s="180" t="s">
        <v>44</v>
      </c>
      <c r="L370" s="41"/>
      <c r="M370" s="185" t="s">
        <v>44</v>
      </c>
      <c r="N370" s="186" t="s">
        <v>53</v>
      </c>
      <c r="O370" s="66"/>
      <c r="P370" s="187">
        <f t="shared" si="1"/>
        <v>0</v>
      </c>
      <c r="Q370" s="187">
        <v>0</v>
      </c>
      <c r="R370" s="187">
        <f t="shared" si="2"/>
        <v>0</v>
      </c>
      <c r="S370" s="187">
        <v>0</v>
      </c>
      <c r="T370" s="188">
        <f t="shared" si="3"/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9" t="s">
        <v>237</v>
      </c>
      <c r="AT370" s="189" t="s">
        <v>142</v>
      </c>
      <c r="AU370" s="189" t="s">
        <v>140</v>
      </c>
      <c r="AY370" s="18" t="s">
        <v>139</v>
      </c>
      <c r="BE370" s="190">
        <f t="shared" si="4"/>
        <v>0</v>
      </c>
      <c r="BF370" s="190">
        <f t="shared" si="5"/>
        <v>0</v>
      </c>
      <c r="BG370" s="190">
        <f t="shared" si="6"/>
        <v>0</v>
      </c>
      <c r="BH370" s="190">
        <f t="shared" si="7"/>
        <v>0</v>
      </c>
      <c r="BI370" s="190">
        <f t="shared" si="8"/>
        <v>0</v>
      </c>
      <c r="BJ370" s="18" t="s">
        <v>89</v>
      </c>
      <c r="BK370" s="190">
        <f t="shared" si="9"/>
        <v>0</v>
      </c>
      <c r="BL370" s="18" t="s">
        <v>237</v>
      </c>
      <c r="BM370" s="189" t="s">
        <v>575</v>
      </c>
    </row>
    <row r="371" spans="1:65" s="2" customFormat="1" ht="16.5" customHeight="1">
      <c r="A371" s="36"/>
      <c r="B371" s="37"/>
      <c r="C371" s="178" t="s">
        <v>576</v>
      </c>
      <c r="D371" s="178" t="s">
        <v>142</v>
      </c>
      <c r="E371" s="179" t="s">
        <v>577</v>
      </c>
      <c r="F371" s="180" t="s">
        <v>578</v>
      </c>
      <c r="G371" s="181" t="s">
        <v>566</v>
      </c>
      <c r="H371" s="182">
        <v>110</v>
      </c>
      <c r="I371" s="183"/>
      <c r="J371" s="184">
        <f t="shared" si="0"/>
        <v>0</v>
      </c>
      <c r="K371" s="180" t="s">
        <v>44</v>
      </c>
      <c r="L371" s="41"/>
      <c r="M371" s="185" t="s">
        <v>44</v>
      </c>
      <c r="N371" s="186" t="s">
        <v>53</v>
      </c>
      <c r="O371" s="66"/>
      <c r="P371" s="187">
        <f t="shared" si="1"/>
        <v>0</v>
      </c>
      <c r="Q371" s="187">
        <v>0</v>
      </c>
      <c r="R371" s="187">
        <f t="shared" si="2"/>
        <v>0</v>
      </c>
      <c r="S371" s="187">
        <v>0</v>
      </c>
      <c r="T371" s="188">
        <f t="shared" si="3"/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9" t="s">
        <v>237</v>
      </c>
      <c r="AT371" s="189" t="s">
        <v>142</v>
      </c>
      <c r="AU371" s="189" t="s">
        <v>140</v>
      </c>
      <c r="AY371" s="18" t="s">
        <v>139</v>
      </c>
      <c r="BE371" s="190">
        <f t="shared" si="4"/>
        <v>0</v>
      </c>
      <c r="BF371" s="190">
        <f t="shared" si="5"/>
        <v>0</v>
      </c>
      <c r="BG371" s="190">
        <f t="shared" si="6"/>
        <v>0</v>
      </c>
      <c r="BH371" s="190">
        <f t="shared" si="7"/>
        <v>0</v>
      </c>
      <c r="BI371" s="190">
        <f t="shared" si="8"/>
        <v>0</v>
      </c>
      <c r="BJ371" s="18" t="s">
        <v>89</v>
      </c>
      <c r="BK371" s="190">
        <f t="shared" si="9"/>
        <v>0</v>
      </c>
      <c r="BL371" s="18" t="s">
        <v>237</v>
      </c>
      <c r="BM371" s="189" t="s">
        <v>579</v>
      </c>
    </row>
    <row r="372" spans="1:65" s="2" customFormat="1" ht="16.5" customHeight="1">
      <c r="A372" s="36"/>
      <c r="B372" s="37"/>
      <c r="C372" s="178" t="s">
        <v>580</v>
      </c>
      <c r="D372" s="178" t="s">
        <v>142</v>
      </c>
      <c r="E372" s="179" t="s">
        <v>581</v>
      </c>
      <c r="F372" s="180" t="s">
        <v>582</v>
      </c>
      <c r="G372" s="181" t="s">
        <v>566</v>
      </c>
      <c r="H372" s="182">
        <v>50</v>
      </c>
      <c r="I372" s="183"/>
      <c r="J372" s="184">
        <f t="shared" si="0"/>
        <v>0</v>
      </c>
      <c r="K372" s="180" t="s">
        <v>44</v>
      </c>
      <c r="L372" s="41"/>
      <c r="M372" s="185" t="s">
        <v>44</v>
      </c>
      <c r="N372" s="186" t="s">
        <v>53</v>
      </c>
      <c r="O372" s="66"/>
      <c r="P372" s="187">
        <f t="shared" si="1"/>
        <v>0</v>
      </c>
      <c r="Q372" s="187">
        <v>0</v>
      </c>
      <c r="R372" s="187">
        <f t="shared" si="2"/>
        <v>0</v>
      </c>
      <c r="S372" s="187">
        <v>0</v>
      </c>
      <c r="T372" s="188">
        <f t="shared" si="3"/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9" t="s">
        <v>237</v>
      </c>
      <c r="AT372" s="189" t="s">
        <v>142</v>
      </c>
      <c r="AU372" s="189" t="s">
        <v>140</v>
      </c>
      <c r="AY372" s="18" t="s">
        <v>139</v>
      </c>
      <c r="BE372" s="190">
        <f t="shared" si="4"/>
        <v>0</v>
      </c>
      <c r="BF372" s="190">
        <f t="shared" si="5"/>
        <v>0</v>
      </c>
      <c r="BG372" s="190">
        <f t="shared" si="6"/>
        <v>0</v>
      </c>
      <c r="BH372" s="190">
        <f t="shared" si="7"/>
        <v>0</v>
      </c>
      <c r="BI372" s="190">
        <f t="shared" si="8"/>
        <v>0</v>
      </c>
      <c r="BJ372" s="18" t="s">
        <v>89</v>
      </c>
      <c r="BK372" s="190">
        <f t="shared" si="9"/>
        <v>0</v>
      </c>
      <c r="BL372" s="18" t="s">
        <v>237</v>
      </c>
      <c r="BM372" s="189" t="s">
        <v>583</v>
      </c>
    </row>
    <row r="373" spans="1:65" s="2" customFormat="1" ht="16.5" customHeight="1">
      <c r="A373" s="36"/>
      <c r="B373" s="37"/>
      <c r="C373" s="178" t="s">
        <v>584</v>
      </c>
      <c r="D373" s="178" t="s">
        <v>142</v>
      </c>
      <c r="E373" s="179" t="s">
        <v>585</v>
      </c>
      <c r="F373" s="180" t="s">
        <v>586</v>
      </c>
      <c r="G373" s="181" t="s">
        <v>566</v>
      </c>
      <c r="H373" s="182">
        <v>3</v>
      </c>
      <c r="I373" s="183"/>
      <c r="J373" s="184">
        <f t="shared" si="0"/>
        <v>0</v>
      </c>
      <c r="K373" s="180" t="s">
        <v>44</v>
      </c>
      <c r="L373" s="41"/>
      <c r="M373" s="185" t="s">
        <v>44</v>
      </c>
      <c r="N373" s="186" t="s">
        <v>53</v>
      </c>
      <c r="O373" s="66"/>
      <c r="P373" s="187">
        <f t="shared" si="1"/>
        <v>0</v>
      </c>
      <c r="Q373" s="187">
        <v>0</v>
      </c>
      <c r="R373" s="187">
        <f t="shared" si="2"/>
        <v>0</v>
      </c>
      <c r="S373" s="187">
        <v>0</v>
      </c>
      <c r="T373" s="188">
        <f t="shared" si="3"/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9" t="s">
        <v>237</v>
      </c>
      <c r="AT373" s="189" t="s">
        <v>142</v>
      </c>
      <c r="AU373" s="189" t="s">
        <v>140</v>
      </c>
      <c r="AY373" s="18" t="s">
        <v>139</v>
      </c>
      <c r="BE373" s="190">
        <f t="shared" si="4"/>
        <v>0</v>
      </c>
      <c r="BF373" s="190">
        <f t="shared" si="5"/>
        <v>0</v>
      </c>
      <c r="BG373" s="190">
        <f t="shared" si="6"/>
        <v>0</v>
      </c>
      <c r="BH373" s="190">
        <f t="shared" si="7"/>
        <v>0</v>
      </c>
      <c r="BI373" s="190">
        <f t="shared" si="8"/>
        <v>0</v>
      </c>
      <c r="BJ373" s="18" t="s">
        <v>89</v>
      </c>
      <c r="BK373" s="190">
        <f t="shared" si="9"/>
        <v>0</v>
      </c>
      <c r="BL373" s="18" t="s">
        <v>237</v>
      </c>
      <c r="BM373" s="189" t="s">
        <v>587</v>
      </c>
    </row>
    <row r="374" spans="1:65" s="2" customFormat="1" ht="16.5" customHeight="1">
      <c r="A374" s="36"/>
      <c r="B374" s="37"/>
      <c r="C374" s="178" t="s">
        <v>588</v>
      </c>
      <c r="D374" s="178" t="s">
        <v>142</v>
      </c>
      <c r="E374" s="179" t="s">
        <v>589</v>
      </c>
      <c r="F374" s="180" t="s">
        <v>590</v>
      </c>
      <c r="G374" s="181" t="s">
        <v>566</v>
      </c>
      <c r="H374" s="182">
        <v>75</v>
      </c>
      <c r="I374" s="183"/>
      <c r="J374" s="184">
        <f t="shared" si="0"/>
        <v>0</v>
      </c>
      <c r="K374" s="180" t="s">
        <v>44</v>
      </c>
      <c r="L374" s="41"/>
      <c r="M374" s="185" t="s">
        <v>44</v>
      </c>
      <c r="N374" s="186" t="s">
        <v>53</v>
      </c>
      <c r="O374" s="66"/>
      <c r="P374" s="187">
        <f t="shared" si="1"/>
        <v>0</v>
      </c>
      <c r="Q374" s="187">
        <v>0</v>
      </c>
      <c r="R374" s="187">
        <f t="shared" si="2"/>
        <v>0</v>
      </c>
      <c r="S374" s="187">
        <v>0</v>
      </c>
      <c r="T374" s="188">
        <f t="shared" si="3"/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9" t="s">
        <v>237</v>
      </c>
      <c r="AT374" s="189" t="s">
        <v>142</v>
      </c>
      <c r="AU374" s="189" t="s">
        <v>140</v>
      </c>
      <c r="AY374" s="18" t="s">
        <v>139</v>
      </c>
      <c r="BE374" s="190">
        <f t="shared" si="4"/>
        <v>0</v>
      </c>
      <c r="BF374" s="190">
        <f t="shared" si="5"/>
        <v>0</v>
      </c>
      <c r="BG374" s="190">
        <f t="shared" si="6"/>
        <v>0</v>
      </c>
      <c r="BH374" s="190">
        <f t="shared" si="7"/>
        <v>0</v>
      </c>
      <c r="BI374" s="190">
        <f t="shared" si="8"/>
        <v>0</v>
      </c>
      <c r="BJ374" s="18" t="s">
        <v>89</v>
      </c>
      <c r="BK374" s="190">
        <f t="shared" si="9"/>
        <v>0</v>
      </c>
      <c r="BL374" s="18" t="s">
        <v>237</v>
      </c>
      <c r="BM374" s="189" t="s">
        <v>591</v>
      </c>
    </row>
    <row r="375" spans="1:65" s="2" customFormat="1" ht="16.5" customHeight="1">
      <c r="A375" s="36"/>
      <c r="B375" s="37"/>
      <c r="C375" s="178" t="s">
        <v>592</v>
      </c>
      <c r="D375" s="178" t="s">
        <v>142</v>
      </c>
      <c r="E375" s="179" t="s">
        <v>593</v>
      </c>
      <c r="F375" s="180" t="s">
        <v>594</v>
      </c>
      <c r="G375" s="181" t="s">
        <v>566</v>
      </c>
      <c r="H375" s="182">
        <v>3</v>
      </c>
      <c r="I375" s="183"/>
      <c r="J375" s="184">
        <f t="shared" si="0"/>
        <v>0</v>
      </c>
      <c r="K375" s="180" t="s">
        <v>44</v>
      </c>
      <c r="L375" s="41"/>
      <c r="M375" s="185" t="s">
        <v>44</v>
      </c>
      <c r="N375" s="186" t="s">
        <v>53</v>
      </c>
      <c r="O375" s="66"/>
      <c r="P375" s="187">
        <f t="shared" si="1"/>
        <v>0</v>
      </c>
      <c r="Q375" s="187">
        <v>0</v>
      </c>
      <c r="R375" s="187">
        <f t="shared" si="2"/>
        <v>0</v>
      </c>
      <c r="S375" s="187">
        <v>0</v>
      </c>
      <c r="T375" s="188">
        <f t="shared" si="3"/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9" t="s">
        <v>237</v>
      </c>
      <c r="AT375" s="189" t="s">
        <v>142</v>
      </c>
      <c r="AU375" s="189" t="s">
        <v>140</v>
      </c>
      <c r="AY375" s="18" t="s">
        <v>139</v>
      </c>
      <c r="BE375" s="190">
        <f t="shared" si="4"/>
        <v>0</v>
      </c>
      <c r="BF375" s="190">
        <f t="shared" si="5"/>
        <v>0</v>
      </c>
      <c r="BG375" s="190">
        <f t="shared" si="6"/>
        <v>0</v>
      </c>
      <c r="BH375" s="190">
        <f t="shared" si="7"/>
        <v>0</v>
      </c>
      <c r="BI375" s="190">
        <f t="shared" si="8"/>
        <v>0</v>
      </c>
      <c r="BJ375" s="18" t="s">
        <v>89</v>
      </c>
      <c r="BK375" s="190">
        <f t="shared" si="9"/>
        <v>0</v>
      </c>
      <c r="BL375" s="18" t="s">
        <v>237</v>
      </c>
      <c r="BM375" s="189" t="s">
        <v>595</v>
      </c>
    </row>
    <row r="376" spans="1:65" s="2" customFormat="1" ht="16.5" customHeight="1">
      <c r="A376" s="36"/>
      <c r="B376" s="37"/>
      <c r="C376" s="178" t="s">
        <v>596</v>
      </c>
      <c r="D376" s="178" t="s">
        <v>142</v>
      </c>
      <c r="E376" s="179" t="s">
        <v>597</v>
      </c>
      <c r="F376" s="180" t="s">
        <v>598</v>
      </c>
      <c r="G376" s="181" t="s">
        <v>566</v>
      </c>
      <c r="H376" s="182">
        <v>3</v>
      </c>
      <c r="I376" s="183"/>
      <c r="J376" s="184">
        <f t="shared" si="0"/>
        <v>0</v>
      </c>
      <c r="K376" s="180" t="s">
        <v>44</v>
      </c>
      <c r="L376" s="41"/>
      <c r="M376" s="185" t="s">
        <v>44</v>
      </c>
      <c r="N376" s="186" t="s">
        <v>53</v>
      </c>
      <c r="O376" s="66"/>
      <c r="P376" s="187">
        <f t="shared" si="1"/>
        <v>0</v>
      </c>
      <c r="Q376" s="187">
        <v>0</v>
      </c>
      <c r="R376" s="187">
        <f t="shared" si="2"/>
        <v>0</v>
      </c>
      <c r="S376" s="187">
        <v>0</v>
      </c>
      <c r="T376" s="188">
        <f t="shared" si="3"/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9" t="s">
        <v>237</v>
      </c>
      <c r="AT376" s="189" t="s">
        <v>142</v>
      </c>
      <c r="AU376" s="189" t="s">
        <v>140</v>
      </c>
      <c r="AY376" s="18" t="s">
        <v>139</v>
      </c>
      <c r="BE376" s="190">
        <f t="shared" si="4"/>
        <v>0</v>
      </c>
      <c r="BF376" s="190">
        <f t="shared" si="5"/>
        <v>0</v>
      </c>
      <c r="BG376" s="190">
        <f t="shared" si="6"/>
        <v>0</v>
      </c>
      <c r="BH376" s="190">
        <f t="shared" si="7"/>
        <v>0</v>
      </c>
      <c r="BI376" s="190">
        <f t="shared" si="8"/>
        <v>0</v>
      </c>
      <c r="BJ376" s="18" t="s">
        <v>89</v>
      </c>
      <c r="BK376" s="190">
        <f t="shared" si="9"/>
        <v>0</v>
      </c>
      <c r="BL376" s="18" t="s">
        <v>237</v>
      </c>
      <c r="BM376" s="189" t="s">
        <v>599</v>
      </c>
    </row>
    <row r="377" spans="1:65" s="2" customFormat="1" ht="16.5" customHeight="1">
      <c r="A377" s="36"/>
      <c r="B377" s="37"/>
      <c r="C377" s="178" t="s">
        <v>600</v>
      </c>
      <c r="D377" s="178" t="s">
        <v>142</v>
      </c>
      <c r="E377" s="179" t="s">
        <v>601</v>
      </c>
      <c r="F377" s="180" t="s">
        <v>602</v>
      </c>
      <c r="G377" s="181" t="s">
        <v>566</v>
      </c>
      <c r="H377" s="182">
        <v>3</v>
      </c>
      <c r="I377" s="183"/>
      <c r="J377" s="184">
        <f t="shared" si="0"/>
        <v>0</v>
      </c>
      <c r="K377" s="180" t="s">
        <v>44</v>
      </c>
      <c r="L377" s="41"/>
      <c r="M377" s="185" t="s">
        <v>44</v>
      </c>
      <c r="N377" s="186" t="s">
        <v>53</v>
      </c>
      <c r="O377" s="66"/>
      <c r="P377" s="187">
        <f t="shared" si="1"/>
        <v>0</v>
      </c>
      <c r="Q377" s="187">
        <v>0</v>
      </c>
      <c r="R377" s="187">
        <f t="shared" si="2"/>
        <v>0</v>
      </c>
      <c r="S377" s="187">
        <v>0</v>
      </c>
      <c r="T377" s="188">
        <f t="shared" si="3"/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9" t="s">
        <v>237</v>
      </c>
      <c r="AT377" s="189" t="s">
        <v>142</v>
      </c>
      <c r="AU377" s="189" t="s">
        <v>140</v>
      </c>
      <c r="AY377" s="18" t="s">
        <v>139</v>
      </c>
      <c r="BE377" s="190">
        <f t="shared" si="4"/>
        <v>0</v>
      </c>
      <c r="BF377" s="190">
        <f t="shared" si="5"/>
        <v>0</v>
      </c>
      <c r="BG377" s="190">
        <f t="shared" si="6"/>
        <v>0</v>
      </c>
      <c r="BH377" s="190">
        <f t="shared" si="7"/>
        <v>0</v>
      </c>
      <c r="BI377" s="190">
        <f t="shared" si="8"/>
        <v>0</v>
      </c>
      <c r="BJ377" s="18" t="s">
        <v>89</v>
      </c>
      <c r="BK377" s="190">
        <f t="shared" si="9"/>
        <v>0</v>
      </c>
      <c r="BL377" s="18" t="s">
        <v>237</v>
      </c>
      <c r="BM377" s="189" t="s">
        <v>603</v>
      </c>
    </row>
    <row r="378" spans="1:65" s="2" customFormat="1" ht="16.5" customHeight="1">
      <c r="A378" s="36"/>
      <c r="B378" s="37"/>
      <c r="C378" s="178" t="s">
        <v>604</v>
      </c>
      <c r="D378" s="178" t="s">
        <v>142</v>
      </c>
      <c r="E378" s="179" t="s">
        <v>605</v>
      </c>
      <c r="F378" s="180" t="s">
        <v>606</v>
      </c>
      <c r="G378" s="181" t="s">
        <v>566</v>
      </c>
      <c r="H378" s="182">
        <v>3</v>
      </c>
      <c r="I378" s="183"/>
      <c r="J378" s="184">
        <f t="shared" si="0"/>
        <v>0</v>
      </c>
      <c r="K378" s="180" t="s">
        <v>44</v>
      </c>
      <c r="L378" s="41"/>
      <c r="M378" s="185" t="s">
        <v>44</v>
      </c>
      <c r="N378" s="186" t="s">
        <v>53</v>
      </c>
      <c r="O378" s="66"/>
      <c r="P378" s="187">
        <f t="shared" si="1"/>
        <v>0</v>
      </c>
      <c r="Q378" s="187">
        <v>0</v>
      </c>
      <c r="R378" s="187">
        <f t="shared" si="2"/>
        <v>0</v>
      </c>
      <c r="S378" s="187">
        <v>0</v>
      </c>
      <c r="T378" s="188">
        <f t="shared" si="3"/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9" t="s">
        <v>237</v>
      </c>
      <c r="AT378" s="189" t="s">
        <v>142</v>
      </c>
      <c r="AU378" s="189" t="s">
        <v>140</v>
      </c>
      <c r="AY378" s="18" t="s">
        <v>139</v>
      </c>
      <c r="BE378" s="190">
        <f t="shared" si="4"/>
        <v>0</v>
      </c>
      <c r="BF378" s="190">
        <f t="shared" si="5"/>
        <v>0</v>
      </c>
      <c r="BG378" s="190">
        <f t="shared" si="6"/>
        <v>0</v>
      </c>
      <c r="BH378" s="190">
        <f t="shared" si="7"/>
        <v>0</v>
      </c>
      <c r="BI378" s="190">
        <f t="shared" si="8"/>
        <v>0</v>
      </c>
      <c r="BJ378" s="18" t="s">
        <v>89</v>
      </c>
      <c r="BK378" s="190">
        <f t="shared" si="9"/>
        <v>0</v>
      </c>
      <c r="BL378" s="18" t="s">
        <v>237</v>
      </c>
      <c r="BM378" s="189" t="s">
        <v>607</v>
      </c>
    </row>
    <row r="379" spans="1:65" s="2" customFormat="1" ht="16.5" customHeight="1">
      <c r="A379" s="36"/>
      <c r="B379" s="37"/>
      <c r="C379" s="178" t="s">
        <v>608</v>
      </c>
      <c r="D379" s="178" t="s">
        <v>142</v>
      </c>
      <c r="E379" s="179" t="s">
        <v>609</v>
      </c>
      <c r="F379" s="180" t="s">
        <v>610</v>
      </c>
      <c r="G379" s="181" t="s">
        <v>566</v>
      </c>
      <c r="H379" s="182">
        <v>3</v>
      </c>
      <c r="I379" s="183"/>
      <c r="J379" s="184">
        <f t="shared" si="0"/>
        <v>0</v>
      </c>
      <c r="K379" s="180" t="s">
        <v>44</v>
      </c>
      <c r="L379" s="41"/>
      <c r="M379" s="185" t="s">
        <v>44</v>
      </c>
      <c r="N379" s="186" t="s">
        <v>53</v>
      </c>
      <c r="O379" s="66"/>
      <c r="P379" s="187">
        <f t="shared" si="1"/>
        <v>0</v>
      </c>
      <c r="Q379" s="187">
        <v>0</v>
      </c>
      <c r="R379" s="187">
        <f t="shared" si="2"/>
        <v>0</v>
      </c>
      <c r="S379" s="187">
        <v>0</v>
      </c>
      <c r="T379" s="188">
        <f t="shared" si="3"/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9" t="s">
        <v>237</v>
      </c>
      <c r="AT379" s="189" t="s">
        <v>142</v>
      </c>
      <c r="AU379" s="189" t="s">
        <v>140</v>
      </c>
      <c r="AY379" s="18" t="s">
        <v>139</v>
      </c>
      <c r="BE379" s="190">
        <f t="shared" si="4"/>
        <v>0</v>
      </c>
      <c r="BF379" s="190">
        <f t="shared" si="5"/>
        <v>0</v>
      </c>
      <c r="BG379" s="190">
        <f t="shared" si="6"/>
        <v>0</v>
      </c>
      <c r="BH379" s="190">
        <f t="shared" si="7"/>
        <v>0</v>
      </c>
      <c r="BI379" s="190">
        <f t="shared" si="8"/>
        <v>0</v>
      </c>
      <c r="BJ379" s="18" t="s">
        <v>89</v>
      </c>
      <c r="BK379" s="190">
        <f t="shared" si="9"/>
        <v>0</v>
      </c>
      <c r="BL379" s="18" t="s">
        <v>237</v>
      </c>
      <c r="BM379" s="189" t="s">
        <v>611</v>
      </c>
    </row>
    <row r="380" spans="1:65" s="2" customFormat="1" ht="16.5" customHeight="1">
      <c r="A380" s="36"/>
      <c r="B380" s="37"/>
      <c r="C380" s="178" t="s">
        <v>612</v>
      </c>
      <c r="D380" s="178" t="s">
        <v>142</v>
      </c>
      <c r="E380" s="179" t="s">
        <v>613</v>
      </c>
      <c r="F380" s="180" t="s">
        <v>614</v>
      </c>
      <c r="G380" s="181" t="s">
        <v>198</v>
      </c>
      <c r="H380" s="182">
        <v>67</v>
      </c>
      <c r="I380" s="183"/>
      <c r="J380" s="184">
        <f t="shared" si="0"/>
        <v>0</v>
      </c>
      <c r="K380" s="180" t="s">
        <v>44</v>
      </c>
      <c r="L380" s="41"/>
      <c r="M380" s="185" t="s">
        <v>44</v>
      </c>
      <c r="N380" s="186" t="s">
        <v>53</v>
      </c>
      <c r="O380" s="66"/>
      <c r="P380" s="187">
        <f t="shared" si="1"/>
        <v>0</v>
      </c>
      <c r="Q380" s="187">
        <v>0</v>
      </c>
      <c r="R380" s="187">
        <f t="shared" si="2"/>
        <v>0</v>
      </c>
      <c r="S380" s="187">
        <v>0</v>
      </c>
      <c r="T380" s="188">
        <f t="shared" si="3"/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9" t="s">
        <v>237</v>
      </c>
      <c r="AT380" s="189" t="s">
        <v>142</v>
      </c>
      <c r="AU380" s="189" t="s">
        <v>140</v>
      </c>
      <c r="AY380" s="18" t="s">
        <v>139</v>
      </c>
      <c r="BE380" s="190">
        <f t="shared" si="4"/>
        <v>0</v>
      </c>
      <c r="BF380" s="190">
        <f t="shared" si="5"/>
        <v>0</v>
      </c>
      <c r="BG380" s="190">
        <f t="shared" si="6"/>
        <v>0</v>
      </c>
      <c r="BH380" s="190">
        <f t="shared" si="7"/>
        <v>0</v>
      </c>
      <c r="BI380" s="190">
        <f t="shared" si="8"/>
        <v>0</v>
      </c>
      <c r="BJ380" s="18" t="s">
        <v>89</v>
      </c>
      <c r="BK380" s="190">
        <f t="shared" si="9"/>
        <v>0</v>
      </c>
      <c r="BL380" s="18" t="s">
        <v>237</v>
      </c>
      <c r="BM380" s="189" t="s">
        <v>615</v>
      </c>
    </row>
    <row r="381" spans="1:65" s="2" customFormat="1" ht="16.5" customHeight="1">
      <c r="A381" s="36"/>
      <c r="B381" s="37"/>
      <c r="C381" s="178" t="s">
        <v>616</v>
      </c>
      <c r="D381" s="178" t="s">
        <v>142</v>
      </c>
      <c r="E381" s="179" t="s">
        <v>617</v>
      </c>
      <c r="F381" s="180" t="s">
        <v>618</v>
      </c>
      <c r="G381" s="181" t="s">
        <v>198</v>
      </c>
      <c r="H381" s="182">
        <v>3</v>
      </c>
      <c r="I381" s="183"/>
      <c r="J381" s="184">
        <f t="shared" si="0"/>
        <v>0</v>
      </c>
      <c r="K381" s="180" t="s">
        <v>44</v>
      </c>
      <c r="L381" s="41"/>
      <c r="M381" s="185" t="s">
        <v>44</v>
      </c>
      <c r="N381" s="186" t="s">
        <v>53</v>
      </c>
      <c r="O381" s="66"/>
      <c r="P381" s="187">
        <f t="shared" si="1"/>
        <v>0</v>
      </c>
      <c r="Q381" s="187">
        <v>0</v>
      </c>
      <c r="R381" s="187">
        <f t="shared" si="2"/>
        <v>0</v>
      </c>
      <c r="S381" s="187">
        <v>0</v>
      </c>
      <c r="T381" s="188">
        <f t="shared" si="3"/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9" t="s">
        <v>237</v>
      </c>
      <c r="AT381" s="189" t="s">
        <v>142</v>
      </c>
      <c r="AU381" s="189" t="s">
        <v>140</v>
      </c>
      <c r="AY381" s="18" t="s">
        <v>139</v>
      </c>
      <c r="BE381" s="190">
        <f t="shared" si="4"/>
        <v>0</v>
      </c>
      <c r="BF381" s="190">
        <f t="shared" si="5"/>
        <v>0</v>
      </c>
      <c r="BG381" s="190">
        <f t="shared" si="6"/>
        <v>0</v>
      </c>
      <c r="BH381" s="190">
        <f t="shared" si="7"/>
        <v>0</v>
      </c>
      <c r="BI381" s="190">
        <f t="shared" si="8"/>
        <v>0</v>
      </c>
      <c r="BJ381" s="18" t="s">
        <v>89</v>
      </c>
      <c r="BK381" s="190">
        <f t="shared" si="9"/>
        <v>0</v>
      </c>
      <c r="BL381" s="18" t="s">
        <v>237</v>
      </c>
      <c r="BM381" s="189" t="s">
        <v>619</v>
      </c>
    </row>
    <row r="382" spans="1:65" s="2" customFormat="1" ht="24.2" customHeight="1">
      <c r="A382" s="36"/>
      <c r="B382" s="37"/>
      <c r="C382" s="178" t="s">
        <v>620</v>
      </c>
      <c r="D382" s="178" t="s">
        <v>142</v>
      </c>
      <c r="E382" s="179" t="s">
        <v>621</v>
      </c>
      <c r="F382" s="180" t="s">
        <v>622</v>
      </c>
      <c r="G382" s="181" t="s">
        <v>566</v>
      </c>
      <c r="H382" s="182">
        <v>3</v>
      </c>
      <c r="I382" s="183"/>
      <c r="J382" s="184">
        <f t="shared" si="0"/>
        <v>0</v>
      </c>
      <c r="K382" s="180" t="s">
        <v>44</v>
      </c>
      <c r="L382" s="41"/>
      <c r="M382" s="185" t="s">
        <v>44</v>
      </c>
      <c r="N382" s="186" t="s">
        <v>53</v>
      </c>
      <c r="O382" s="66"/>
      <c r="P382" s="187">
        <f t="shared" si="1"/>
        <v>0</v>
      </c>
      <c r="Q382" s="187">
        <v>0</v>
      </c>
      <c r="R382" s="187">
        <f t="shared" si="2"/>
        <v>0</v>
      </c>
      <c r="S382" s="187">
        <v>0</v>
      </c>
      <c r="T382" s="188">
        <f t="shared" si="3"/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9" t="s">
        <v>237</v>
      </c>
      <c r="AT382" s="189" t="s">
        <v>142</v>
      </c>
      <c r="AU382" s="189" t="s">
        <v>140</v>
      </c>
      <c r="AY382" s="18" t="s">
        <v>139</v>
      </c>
      <c r="BE382" s="190">
        <f t="shared" si="4"/>
        <v>0</v>
      </c>
      <c r="BF382" s="190">
        <f t="shared" si="5"/>
        <v>0</v>
      </c>
      <c r="BG382" s="190">
        <f t="shared" si="6"/>
        <v>0</v>
      </c>
      <c r="BH382" s="190">
        <f t="shared" si="7"/>
        <v>0</v>
      </c>
      <c r="BI382" s="190">
        <f t="shared" si="8"/>
        <v>0</v>
      </c>
      <c r="BJ382" s="18" t="s">
        <v>89</v>
      </c>
      <c r="BK382" s="190">
        <f t="shared" si="9"/>
        <v>0</v>
      </c>
      <c r="BL382" s="18" t="s">
        <v>237</v>
      </c>
      <c r="BM382" s="189" t="s">
        <v>623</v>
      </c>
    </row>
    <row r="383" spans="1:65" s="2" customFormat="1" ht="19.5">
      <c r="A383" s="36"/>
      <c r="B383" s="37"/>
      <c r="C383" s="38"/>
      <c r="D383" s="198" t="s">
        <v>451</v>
      </c>
      <c r="E383" s="38"/>
      <c r="F383" s="229" t="s">
        <v>624</v>
      </c>
      <c r="G383" s="38"/>
      <c r="H383" s="38"/>
      <c r="I383" s="193"/>
      <c r="J383" s="38"/>
      <c r="K383" s="38"/>
      <c r="L383" s="41"/>
      <c r="M383" s="194"/>
      <c r="N383" s="195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8" t="s">
        <v>451</v>
      </c>
      <c r="AU383" s="18" t="s">
        <v>140</v>
      </c>
    </row>
    <row r="384" spans="1:65" s="2" customFormat="1" ht="21.75" customHeight="1">
      <c r="A384" s="36"/>
      <c r="B384" s="37"/>
      <c r="C384" s="178" t="s">
        <v>625</v>
      </c>
      <c r="D384" s="178" t="s">
        <v>142</v>
      </c>
      <c r="E384" s="179" t="s">
        <v>626</v>
      </c>
      <c r="F384" s="180" t="s">
        <v>627</v>
      </c>
      <c r="G384" s="181" t="s">
        <v>566</v>
      </c>
      <c r="H384" s="182">
        <v>1</v>
      </c>
      <c r="I384" s="183"/>
      <c r="J384" s="184">
        <f>ROUND(I384*H384,2)</f>
        <v>0</v>
      </c>
      <c r="K384" s="180" t="s">
        <v>44</v>
      </c>
      <c r="L384" s="41"/>
      <c r="M384" s="185" t="s">
        <v>44</v>
      </c>
      <c r="N384" s="186" t="s">
        <v>53</v>
      </c>
      <c r="O384" s="66"/>
      <c r="P384" s="187">
        <f>O384*H384</f>
        <v>0</v>
      </c>
      <c r="Q384" s="187">
        <v>0</v>
      </c>
      <c r="R384" s="187">
        <f>Q384*H384</f>
        <v>0</v>
      </c>
      <c r="S384" s="187">
        <v>0</v>
      </c>
      <c r="T384" s="188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9" t="s">
        <v>237</v>
      </c>
      <c r="AT384" s="189" t="s">
        <v>142</v>
      </c>
      <c r="AU384" s="189" t="s">
        <v>140</v>
      </c>
      <c r="AY384" s="18" t="s">
        <v>139</v>
      </c>
      <c r="BE384" s="190">
        <f>IF(N384="základní",J384,0)</f>
        <v>0</v>
      </c>
      <c r="BF384" s="190">
        <f>IF(N384="snížená",J384,0)</f>
        <v>0</v>
      </c>
      <c r="BG384" s="190">
        <f>IF(N384="zákl. přenesená",J384,0)</f>
        <v>0</v>
      </c>
      <c r="BH384" s="190">
        <f>IF(N384="sníž. přenesená",J384,0)</f>
        <v>0</v>
      </c>
      <c r="BI384" s="190">
        <f>IF(N384="nulová",J384,0)</f>
        <v>0</v>
      </c>
      <c r="BJ384" s="18" t="s">
        <v>89</v>
      </c>
      <c r="BK384" s="190">
        <f>ROUND(I384*H384,2)</f>
        <v>0</v>
      </c>
      <c r="BL384" s="18" t="s">
        <v>237</v>
      </c>
      <c r="BM384" s="189" t="s">
        <v>628</v>
      </c>
    </row>
    <row r="385" spans="1:65" s="2" customFormat="1" ht="19.5">
      <c r="A385" s="36"/>
      <c r="B385" s="37"/>
      <c r="C385" s="38"/>
      <c r="D385" s="198" t="s">
        <v>451</v>
      </c>
      <c r="E385" s="38"/>
      <c r="F385" s="229" t="s">
        <v>629</v>
      </c>
      <c r="G385" s="38"/>
      <c r="H385" s="38"/>
      <c r="I385" s="193"/>
      <c r="J385" s="38"/>
      <c r="K385" s="38"/>
      <c r="L385" s="41"/>
      <c r="M385" s="194"/>
      <c r="N385" s="195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8" t="s">
        <v>451</v>
      </c>
      <c r="AU385" s="18" t="s">
        <v>140</v>
      </c>
    </row>
    <row r="386" spans="1:65" s="2" customFormat="1" ht="16.5" customHeight="1">
      <c r="A386" s="36"/>
      <c r="B386" s="37"/>
      <c r="C386" s="178" t="s">
        <v>630</v>
      </c>
      <c r="D386" s="178" t="s">
        <v>142</v>
      </c>
      <c r="E386" s="179" t="s">
        <v>631</v>
      </c>
      <c r="F386" s="180" t="s">
        <v>632</v>
      </c>
      <c r="G386" s="181" t="s">
        <v>566</v>
      </c>
      <c r="H386" s="182">
        <v>3</v>
      </c>
      <c r="I386" s="183"/>
      <c r="J386" s="184">
        <f>ROUND(I386*H386,2)</f>
        <v>0</v>
      </c>
      <c r="K386" s="180" t="s">
        <v>44</v>
      </c>
      <c r="L386" s="41"/>
      <c r="M386" s="185" t="s">
        <v>44</v>
      </c>
      <c r="N386" s="186" t="s">
        <v>53</v>
      </c>
      <c r="O386" s="66"/>
      <c r="P386" s="187">
        <f>O386*H386</f>
        <v>0</v>
      </c>
      <c r="Q386" s="187">
        <v>0</v>
      </c>
      <c r="R386" s="187">
        <f>Q386*H386</f>
        <v>0</v>
      </c>
      <c r="S386" s="187">
        <v>0</v>
      </c>
      <c r="T386" s="188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9" t="s">
        <v>237</v>
      </c>
      <c r="AT386" s="189" t="s">
        <v>142</v>
      </c>
      <c r="AU386" s="189" t="s">
        <v>140</v>
      </c>
      <c r="AY386" s="18" t="s">
        <v>139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8" t="s">
        <v>89</v>
      </c>
      <c r="BK386" s="190">
        <f>ROUND(I386*H386,2)</f>
        <v>0</v>
      </c>
      <c r="BL386" s="18" t="s">
        <v>237</v>
      </c>
      <c r="BM386" s="189" t="s">
        <v>633</v>
      </c>
    </row>
    <row r="387" spans="1:65" s="2" customFormat="1" ht="16.5" customHeight="1">
      <c r="A387" s="36"/>
      <c r="B387" s="37"/>
      <c r="C387" s="178" t="s">
        <v>634</v>
      </c>
      <c r="D387" s="178" t="s">
        <v>142</v>
      </c>
      <c r="E387" s="179" t="s">
        <v>635</v>
      </c>
      <c r="F387" s="180" t="s">
        <v>636</v>
      </c>
      <c r="G387" s="181" t="s">
        <v>566</v>
      </c>
      <c r="H387" s="182">
        <v>2</v>
      </c>
      <c r="I387" s="183"/>
      <c r="J387" s="184">
        <f>ROUND(I387*H387,2)</f>
        <v>0</v>
      </c>
      <c r="K387" s="180" t="s">
        <v>44</v>
      </c>
      <c r="L387" s="41"/>
      <c r="M387" s="185" t="s">
        <v>44</v>
      </c>
      <c r="N387" s="186" t="s">
        <v>53</v>
      </c>
      <c r="O387" s="66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9" t="s">
        <v>237</v>
      </c>
      <c r="AT387" s="189" t="s">
        <v>142</v>
      </c>
      <c r="AU387" s="189" t="s">
        <v>140</v>
      </c>
      <c r="AY387" s="18" t="s">
        <v>139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8" t="s">
        <v>89</v>
      </c>
      <c r="BK387" s="190">
        <f>ROUND(I387*H387,2)</f>
        <v>0</v>
      </c>
      <c r="BL387" s="18" t="s">
        <v>237</v>
      </c>
      <c r="BM387" s="189" t="s">
        <v>637</v>
      </c>
    </row>
    <row r="388" spans="1:65" s="2" customFormat="1" ht="19.5">
      <c r="A388" s="36"/>
      <c r="B388" s="37"/>
      <c r="C388" s="38"/>
      <c r="D388" s="198" t="s">
        <v>451</v>
      </c>
      <c r="E388" s="38"/>
      <c r="F388" s="229" t="s">
        <v>638</v>
      </c>
      <c r="G388" s="38"/>
      <c r="H388" s="38"/>
      <c r="I388" s="193"/>
      <c r="J388" s="38"/>
      <c r="K388" s="38"/>
      <c r="L388" s="41"/>
      <c r="M388" s="194"/>
      <c r="N388" s="195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8" t="s">
        <v>451</v>
      </c>
      <c r="AU388" s="18" t="s">
        <v>140</v>
      </c>
    </row>
    <row r="389" spans="1:65" s="2" customFormat="1" ht="24.2" customHeight="1">
      <c r="A389" s="36"/>
      <c r="B389" s="37"/>
      <c r="C389" s="178" t="s">
        <v>639</v>
      </c>
      <c r="D389" s="178" t="s">
        <v>142</v>
      </c>
      <c r="E389" s="179" t="s">
        <v>640</v>
      </c>
      <c r="F389" s="180" t="s">
        <v>641</v>
      </c>
      <c r="G389" s="181" t="s">
        <v>566</v>
      </c>
      <c r="H389" s="182">
        <v>1</v>
      </c>
      <c r="I389" s="183"/>
      <c r="J389" s="184">
        <f>ROUND(I389*H389,2)</f>
        <v>0</v>
      </c>
      <c r="K389" s="180" t="s">
        <v>44</v>
      </c>
      <c r="L389" s="41"/>
      <c r="M389" s="185" t="s">
        <v>44</v>
      </c>
      <c r="N389" s="186" t="s">
        <v>53</v>
      </c>
      <c r="O389" s="66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9" t="s">
        <v>237</v>
      </c>
      <c r="AT389" s="189" t="s">
        <v>142</v>
      </c>
      <c r="AU389" s="189" t="s">
        <v>140</v>
      </c>
      <c r="AY389" s="18" t="s">
        <v>139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8" t="s">
        <v>89</v>
      </c>
      <c r="BK389" s="190">
        <f>ROUND(I389*H389,2)</f>
        <v>0</v>
      </c>
      <c r="BL389" s="18" t="s">
        <v>237</v>
      </c>
      <c r="BM389" s="189" t="s">
        <v>642</v>
      </c>
    </row>
    <row r="390" spans="1:65" s="2" customFormat="1" ht="19.5">
      <c r="A390" s="36"/>
      <c r="B390" s="37"/>
      <c r="C390" s="38"/>
      <c r="D390" s="198" t="s">
        <v>451</v>
      </c>
      <c r="E390" s="38"/>
      <c r="F390" s="229" t="s">
        <v>643</v>
      </c>
      <c r="G390" s="38"/>
      <c r="H390" s="38"/>
      <c r="I390" s="193"/>
      <c r="J390" s="38"/>
      <c r="K390" s="38"/>
      <c r="L390" s="41"/>
      <c r="M390" s="194"/>
      <c r="N390" s="195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8" t="s">
        <v>451</v>
      </c>
      <c r="AU390" s="18" t="s">
        <v>140</v>
      </c>
    </row>
    <row r="391" spans="1:65" s="2" customFormat="1" ht="21.75" customHeight="1">
      <c r="A391" s="36"/>
      <c r="B391" s="37"/>
      <c r="C391" s="178" t="s">
        <v>644</v>
      </c>
      <c r="D391" s="178" t="s">
        <v>142</v>
      </c>
      <c r="E391" s="179" t="s">
        <v>645</v>
      </c>
      <c r="F391" s="180" t="s">
        <v>646</v>
      </c>
      <c r="G391" s="181" t="s">
        <v>566</v>
      </c>
      <c r="H391" s="182">
        <v>1</v>
      </c>
      <c r="I391" s="183"/>
      <c r="J391" s="184">
        <f>ROUND(I391*H391,2)</f>
        <v>0</v>
      </c>
      <c r="K391" s="180" t="s">
        <v>44</v>
      </c>
      <c r="L391" s="41"/>
      <c r="M391" s="185" t="s">
        <v>44</v>
      </c>
      <c r="N391" s="186" t="s">
        <v>53</v>
      </c>
      <c r="O391" s="66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9" t="s">
        <v>237</v>
      </c>
      <c r="AT391" s="189" t="s">
        <v>142</v>
      </c>
      <c r="AU391" s="189" t="s">
        <v>140</v>
      </c>
      <c r="AY391" s="18" t="s">
        <v>139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8" t="s">
        <v>89</v>
      </c>
      <c r="BK391" s="190">
        <f>ROUND(I391*H391,2)</f>
        <v>0</v>
      </c>
      <c r="BL391" s="18" t="s">
        <v>237</v>
      </c>
      <c r="BM391" s="189" t="s">
        <v>647</v>
      </c>
    </row>
    <row r="392" spans="1:65" s="2" customFormat="1" ht="19.5">
      <c r="A392" s="36"/>
      <c r="B392" s="37"/>
      <c r="C392" s="38"/>
      <c r="D392" s="198" t="s">
        <v>451</v>
      </c>
      <c r="E392" s="38"/>
      <c r="F392" s="229" t="s">
        <v>629</v>
      </c>
      <c r="G392" s="38"/>
      <c r="H392" s="38"/>
      <c r="I392" s="193"/>
      <c r="J392" s="38"/>
      <c r="K392" s="38"/>
      <c r="L392" s="41"/>
      <c r="M392" s="194"/>
      <c r="N392" s="195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8" t="s">
        <v>451</v>
      </c>
      <c r="AU392" s="18" t="s">
        <v>140</v>
      </c>
    </row>
    <row r="393" spans="1:65" s="2" customFormat="1" ht="16.5" customHeight="1">
      <c r="A393" s="36"/>
      <c r="B393" s="37"/>
      <c r="C393" s="178" t="s">
        <v>648</v>
      </c>
      <c r="D393" s="178" t="s">
        <v>142</v>
      </c>
      <c r="E393" s="179" t="s">
        <v>649</v>
      </c>
      <c r="F393" s="180" t="s">
        <v>650</v>
      </c>
      <c r="G393" s="181" t="s">
        <v>566</v>
      </c>
      <c r="H393" s="182">
        <v>1</v>
      </c>
      <c r="I393" s="183"/>
      <c r="J393" s="184">
        <f>ROUND(I393*H393,2)</f>
        <v>0</v>
      </c>
      <c r="K393" s="180" t="s">
        <v>44</v>
      </c>
      <c r="L393" s="41"/>
      <c r="M393" s="185" t="s">
        <v>44</v>
      </c>
      <c r="N393" s="186" t="s">
        <v>53</v>
      </c>
      <c r="O393" s="66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9" t="s">
        <v>237</v>
      </c>
      <c r="AT393" s="189" t="s">
        <v>142</v>
      </c>
      <c r="AU393" s="189" t="s">
        <v>140</v>
      </c>
      <c r="AY393" s="18" t="s">
        <v>139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8" t="s">
        <v>89</v>
      </c>
      <c r="BK393" s="190">
        <f>ROUND(I393*H393,2)</f>
        <v>0</v>
      </c>
      <c r="BL393" s="18" t="s">
        <v>237</v>
      </c>
      <c r="BM393" s="189" t="s">
        <v>651</v>
      </c>
    </row>
    <row r="394" spans="1:65" s="2" customFormat="1" ht="19.5">
      <c r="A394" s="36"/>
      <c r="B394" s="37"/>
      <c r="C394" s="38"/>
      <c r="D394" s="198" t="s">
        <v>451</v>
      </c>
      <c r="E394" s="38"/>
      <c r="F394" s="229" t="s">
        <v>629</v>
      </c>
      <c r="G394" s="38"/>
      <c r="H394" s="38"/>
      <c r="I394" s="193"/>
      <c r="J394" s="38"/>
      <c r="K394" s="38"/>
      <c r="L394" s="41"/>
      <c r="M394" s="194"/>
      <c r="N394" s="195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8" t="s">
        <v>451</v>
      </c>
      <c r="AU394" s="18" t="s">
        <v>140</v>
      </c>
    </row>
    <row r="395" spans="1:65" s="2" customFormat="1" ht="16.5" customHeight="1">
      <c r="A395" s="36"/>
      <c r="B395" s="37"/>
      <c r="C395" s="178" t="s">
        <v>652</v>
      </c>
      <c r="D395" s="178" t="s">
        <v>142</v>
      </c>
      <c r="E395" s="179" t="s">
        <v>653</v>
      </c>
      <c r="F395" s="180" t="s">
        <v>654</v>
      </c>
      <c r="G395" s="181" t="s">
        <v>566</v>
      </c>
      <c r="H395" s="182">
        <v>1</v>
      </c>
      <c r="I395" s="183"/>
      <c r="J395" s="184">
        <f>ROUND(I395*H395,2)</f>
        <v>0</v>
      </c>
      <c r="K395" s="180" t="s">
        <v>44</v>
      </c>
      <c r="L395" s="41"/>
      <c r="M395" s="185" t="s">
        <v>44</v>
      </c>
      <c r="N395" s="186" t="s">
        <v>53</v>
      </c>
      <c r="O395" s="66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9" t="s">
        <v>237</v>
      </c>
      <c r="AT395" s="189" t="s">
        <v>142</v>
      </c>
      <c r="AU395" s="189" t="s">
        <v>140</v>
      </c>
      <c r="AY395" s="18" t="s">
        <v>139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8" t="s">
        <v>89</v>
      </c>
      <c r="BK395" s="190">
        <f>ROUND(I395*H395,2)</f>
        <v>0</v>
      </c>
      <c r="BL395" s="18" t="s">
        <v>237</v>
      </c>
      <c r="BM395" s="189" t="s">
        <v>655</v>
      </c>
    </row>
    <row r="396" spans="1:65" s="2" customFormat="1" ht="16.5" customHeight="1">
      <c r="A396" s="36"/>
      <c r="B396" s="37"/>
      <c r="C396" s="178" t="s">
        <v>656</v>
      </c>
      <c r="D396" s="178" t="s">
        <v>142</v>
      </c>
      <c r="E396" s="179" t="s">
        <v>657</v>
      </c>
      <c r="F396" s="180" t="s">
        <v>658</v>
      </c>
      <c r="G396" s="181" t="s">
        <v>566</v>
      </c>
      <c r="H396" s="182">
        <v>1</v>
      </c>
      <c r="I396" s="183"/>
      <c r="J396" s="184">
        <f>ROUND(I396*H396,2)</f>
        <v>0</v>
      </c>
      <c r="K396" s="180" t="s">
        <v>44</v>
      </c>
      <c r="L396" s="41"/>
      <c r="M396" s="185" t="s">
        <v>44</v>
      </c>
      <c r="N396" s="186" t="s">
        <v>53</v>
      </c>
      <c r="O396" s="66"/>
      <c r="P396" s="187">
        <f>O396*H396</f>
        <v>0</v>
      </c>
      <c r="Q396" s="187">
        <v>0</v>
      </c>
      <c r="R396" s="187">
        <f>Q396*H396</f>
        <v>0</v>
      </c>
      <c r="S396" s="187">
        <v>0</v>
      </c>
      <c r="T396" s="188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9" t="s">
        <v>237</v>
      </c>
      <c r="AT396" s="189" t="s">
        <v>142</v>
      </c>
      <c r="AU396" s="189" t="s">
        <v>140</v>
      </c>
      <c r="AY396" s="18" t="s">
        <v>139</v>
      </c>
      <c r="BE396" s="190">
        <f>IF(N396="základní",J396,0)</f>
        <v>0</v>
      </c>
      <c r="BF396" s="190">
        <f>IF(N396="snížená",J396,0)</f>
        <v>0</v>
      </c>
      <c r="BG396" s="190">
        <f>IF(N396="zákl. přenesená",J396,0)</f>
        <v>0</v>
      </c>
      <c r="BH396" s="190">
        <f>IF(N396="sníž. přenesená",J396,0)</f>
        <v>0</v>
      </c>
      <c r="BI396" s="190">
        <f>IF(N396="nulová",J396,0)</f>
        <v>0</v>
      </c>
      <c r="BJ396" s="18" t="s">
        <v>89</v>
      </c>
      <c r="BK396" s="190">
        <f>ROUND(I396*H396,2)</f>
        <v>0</v>
      </c>
      <c r="BL396" s="18" t="s">
        <v>237</v>
      </c>
      <c r="BM396" s="189" t="s">
        <v>659</v>
      </c>
    </row>
    <row r="397" spans="1:65" s="2" customFormat="1" ht="16.5" customHeight="1">
      <c r="A397" s="36"/>
      <c r="B397" s="37"/>
      <c r="C397" s="178" t="s">
        <v>660</v>
      </c>
      <c r="D397" s="178" t="s">
        <v>142</v>
      </c>
      <c r="E397" s="179" t="s">
        <v>661</v>
      </c>
      <c r="F397" s="180" t="s">
        <v>662</v>
      </c>
      <c r="G397" s="181" t="s">
        <v>566</v>
      </c>
      <c r="H397" s="182">
        <v>1</v>
      </c>
      <c r="I397" s="183"/>
      <c r="J397" s="184">
        <f>ROUND(I397*H397,2)</f>
        <v>0</v>
      </c>
      <c r="K397" s="180" t="s">
        <v>44</v>
      </c>
      <c r="L397" s="41"/>
      <c r="M397" s="185" t="s">
        <v>44</v>
      </c>
      <c r="N397" s="186" t="s">
        <v>53</v>
      </c>
      <c r="O397" s="66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9" t="s">
        <v>237</v>
      </c>
      <c r="AT397" s="189" t="s">
        <v>142</v>
      </c>
      <c r="AU397" s="189" t="s">
        <v>140</v>
      </c>
      <c r="AY397" s="18" t="s">
        <v>139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8" t="s">
        <v>89</v>
      </c>
      <c r="BK397" s="190">
        <f>ROUND(I397*H397,2)</f>
        <v>0</v>
      </c>
      <c r="BL397" s="18" t="s">
        <v>237</v>
      </c>
      <c r="BM397" s="189" t="s">
        <v>663</v>
      </c>
    </row>
    <row r="398" spans="1:65" s="12" customFormat="1" ht="22.9" customHeight="1">
      <c r="B398" s="162"/>
      <c r="C398" s="163"/>
      <c r="D398" s="164" t="s">
        <v>81</v>
      </c>
      <c r="E398" s="176" t="s">
        <v>664</v>
      </c>
      <c r="F398" s="176" t="s">
        <v>665</v>
      </c>
      <c r="G398" s="163"/>
      <c r="H398" s="163"/>
      <c r="I398" s="166"/>
      <c r="J398" s="177">
        <f>BK398</f>
        <v>0</v>
      </c>
      <c r="K398" s="163"/>
      <c r="L398" s="168"/>
      <c r="M398" s="169"/>
      <c r="N398" s="170"/>
      <c r="O398" s="170"/>
      <c r="P398" s="171">
        <f>SUM(P399:P636)</f>
        <v>0</v>
      </c>
      <c r="Q398" s="170"/>
      <c r="R398" s="171">
        <f>SUM(R399:R636)</f>
        <v>25.106946060000006</v>
      </c>
      <c r="S398" s="170"/>
      <c r="T398" s="172">
        <f>SUM(T399:T636)</f>
        <v>15.423944000000001</v>
      </c>
      <c r="AR398" s="173" t="s">
        <v>91</v>
      </c>
      <c r="AT398" s="174" t="s">
        <v>81</v>
      </c>
      <c r="AU398" s="174" t="s">
        <v>89</v>
      </c>
      <c r="AY398" s="173" t="s">
        <v>139</v>
      </c>
      <c r="BK398" s="175">
        <f>SUM(BK399:BK636)</f>
        <v>0</v>
      </c>
    </row>
    <row r="399" spans="1:65" s="2" customFormat="1" ht="37.9" customHeight="1">
      <c r="A399" s="36"/>
      <c r="B399" s="37"/>
      <c r="C399" s="178" t="s">
        <v>666</v>
      </c>
      <c r="D399" s="178" t="s">
        <v>142</v>
      </c>
      <c r="E399" s="179" t="s">
        <v>667</v>
      </c>
      <c r="F399" s="180" t="s">
        <v>668</v>
      </c>
      <c r="G399" s="181" t="s">
        <v>223</v>
      </c>
      <c r="H399" s="182">
        <v>38.03</v>
      </c>
      <c r="I399" s="183"/>
      <c r="J399" s="184">
        <f>ROUND(I399*H399,2)</f>
        <v>0</v>
      </c>
      <c r="K399" s="180" t="s">
        <v>146</v>
      </c>
      <c r="L399" s="41"/>
      <c r="M399" s="185" t="s">
        <v>44</v>
      </c>
      <c r="N399" s="186" t="s">
        <v>53</v>
      </c>
      <c r="O399" s="66"/>
      <c r="P399" s="187">
        <f>O399*H399</f>
        <v>0</v>
      </c>
      <c r="Q399" s="187">
        <v>1.08E-3</v>
      </c>
      <c r="R399" s="187">
        <f>Q399*H399</f>
        <v>4.1072400000000002E-2</v>
      </c>
      <c r="S399" s="187">
        <v>0</v>
      </c>
      <c r="T399" s="188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9" t="s">
        <v>237</v>
      </c>
      <c r="AT399" s="189" t="s">
        <v>142</v>
      </c>
      <c r="AU399" s="189" t="s">
        <v>91</v>
      </c>
      <c r="AY399" s="18" t="s">
        <v>139</v>
      </c>
      <c r="BE399" s="190">
        <f>IF(N399="základní",J399,0)</f>
        <v>0</v>
      </c>
      <c r="BF399" s="190">
        <f>IF(N399="snížená",J399,0)</f>
        <v>0</v>
      </c>
      <c r="BG399" s="190">
        <f>IF(N399="zákl. přenesená",J399,0)</f>
        <v>0</v>
      </c>
      <c r="BH399" s="190">
        <f>IF(N399="sníž. přenesená",J399,0)</f>
        <v>0</v>
      </c>
      <c r="BI399" s="190">
        <f>IF(N399="nulová",J399,0)</f>
        <v>0</v>
      </c>
      <c r="BJ399" s="18" t="s">
        <v>89</v>
      </c>
      <c r="BK399" s="190">
        <f>ROUND(I399*H399,2)</f>
        <v>0</v>
      </c>
      <c r="BL399" s="18" t="s">
        <v>237</v>
      </c>
      <c r="BM399" s="189" t="s">
        <v>669</v>
      </c>
    </row>
    <row r="400" spans="1:65" s="2" customFormat="1">
      <c r="A400" s="36"/>
      <c r="B400" s="37"/>
      <c r="C400" s="38"/>
      <c r="D400" s="191" t="s">
        <v>149</v>
      </c>
      <c r="E400" s="38"/>
      <c r="F400" s="192" t="s">
        <v>670</v>
      </c>
      <c r="G400" s="38"/>
      <c r="H400" s="38"/>
      <c r="I400" s="193"/>
      <c r="J400" s="38"/>
      <c r="K400" s="38"/>
      <c r="L400" s="41"/>
      <c r="M400" s="194"/>
      <c r="N400" s="195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8" t="s">
        <v>149</v>
      </c>
      <c r="AU400" s="18" t="s">
        <v>91</v>
      </c>
    </row>
    <row r="401" spans="2:51" s="15" customFormat="1">
      <c r="B401" s="230"/>
      <c r="C401" s="231"/>
      <c r="D401" s="198" t="s">
        <v>151</v>
      </c>
      <c r="E401" s="232" t="s">
        <v>44</v>
      </c>
      <c r="F401" s="233" t="s">
        <v>671</v>
      </c>
      <c r="G401" s="231"/>
      <c r="H401" s="232" t="s">
        <v>44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151</v>
      </c>
      <c r="AU401" s="239" t="s">
        <v>91</v>
      </c>
      <c r="AV401" s="15" t="s">
        <v>89</v>
      </c>
      <c r="AW401" s="15" t="s">
        <v>42</v>
      </c>
      <c r="AX401" s="15" t="s">
        <v>82</v>
      </c>
      <c r="AY401" s="239" t="s">
        <v>139</v>
      </c>
    </row>
    <row r="402" spans="2:51" s="13" customFormat="1" ht="45">
      <c r="B402" s="196"/>
      <c r="C402" s="197"/>
      <c r="D402" s="198" t="s">
        <v>151</v>
      </c>
      <c r="E402" s="199" t="s">
        <v>44</v>
      </c>
      <c r="F402" s="200" t="s">
        <v>672</v>
      </c>
      <c r="G402" s="197"/>
      <c r="H402" s="201">
        <v>2.0979999999999999</v>
      </c>
      <c r="I402" s="202"/>
      <c r="J402" s="197"/>
      <c r="K402" s="197"/>
      <c r="L402" s="203"/>
      <c r="M402" s="204"/>
      <c r="N402" s="205"/>
      <c r="O402" s="205"/>
      <c r="P402" s="205"/>
      <c r="Q402" s="205"/>
      <c r="R402" s="205"/>
      <c r="S402" s="205"/>
      <c r="T402" s="206"/>
      <c r="AT402" s="207" t="s">
        <v>151</v>
      </c>
      <c r="AU402" s="207" t="s">
        <v>91</v>
      </c>
      <c r="AV402" s="13" t="s">
        <v>91</v>
      </c>
      <c r="AW402" s="13" t="s">
        <v>42</v>
      </c>
      <c r="AX402" s="13" t="s">
        <v>82</v>
      </c>
      <c r="AY402" s="207" t="s">
        <v>139</v>
      </c>
    </row>
    <row r="403" spans="2:51" s="13" customFormat="1" ht="33.75">
      <c r="B403" s="196"/>
      <c r="C403" s="197"/>
      <c r="D403" s="198" t="s">
        <v>151</v>
      </c>
      <c r="E403" s="199" t="s">
        <v>44</v>
      </c>
      <c r="F403" s="200" t="s">
        <v>673</v>
      </c>
      <c r="G403" s="197"/>
      <c r="H403" s="201">
        <v>2.3570000000000002</v>
      </c>
      <c r="I403" s="202"/>
      <c r="J403" s="197"/>
      <c r="K403" s="197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151</v>
      </c>
      <c r="AU403" s="207" t="s">
        <v>91</v>
      </c>
      <c r="AV403" s="13" t="s">
        <v>91</v>
      </c>
      <c r="AW403" s="13" t="s">
        <v>42</v>
      </c>
      <c r="AX403" s="13" t="s">
        <v>82</v>
      </c>
      <c r="AY403" s="207" t="s">
        <v>139</v>
      </c>
    </row>
    <row r="404" spans="2:51" s="13" customFormat="1" ht="22.5">
      <c r="B404" s="196"/>
      <c r="C404" s="197"/>
      <c r="D404" s="198" t="s">
        <v>151</v>
      </c>
      <c r="E404" s="199" t="s">
        <v>44</v>
      </c>
      <c r="F404" s="200" t="s">
        <v>674</v>
      </c>
      <c r="G404" s="197"/>
      <c r="H404" s="201">
        <v>0.95</v>
      </c>
      <c r="I404" s="202"/>
      <c r="J404" s="197"/>
      <c r="K404" s="197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151</v>
      </c>
      <c r="AU404" s="207" t="s">
        <v>91</v>
      </c>
      <c r="AV404" s="13" t="s">
        <v>91</v>
      </c>
      <c r="AW404" s="13" t="s">
        <v>42</v>
      </c>
      <c r="AX404" s="13" t="s">
        <v>82</v>
      </c>
      <c r="AY404" s="207" t="s">
        <v>139</v>
      </c>
    </row>
    <row r="405" spans="2:51" s="13" customFormat="1" ht="22.5">
      <c r="B405" s="196"/>
      <c r="C405" s="197"/>
      <c r="D405" s="198" t="s">
        <v>151</v>
      </c>
      <c r="E405" s="199" t="s">
        <v>44</v>
      </c>
      <c r="F405" s="200" t="s">
        <v>675</v>
      </c>
      <c r="G405" s="197"/>
      <c r="H405" s="201">
        <v>1.056</v>
      </c>
      <c r="I405" s="202"/>
      <c r="J405" s="197"/>
      <c r="K405" s="197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151</v>
      </c>
      <c r="AU405" s="207" t="s">
        <v>91</v>
      </c>
      <c r="AV405" s="13" t="s">
        <v>91</v>
      </c>
      <c r="AW405" s="13" t="s">
        <v>42</v>
      </c>
      <c r="AX405" s="13" t="s">
        <v>82</v>
      </c>
      <c r="AY405" s="207" t="s">
        <v>139</v>
      </c>
    </row>
    <row r="406" spans="2:51" s="15" customFormat="1">
      <c r="B406" s="230"/>
      <c r="C406" s="231"/>
      <c r="D406" s="198" t="s">
        <v>151</v>
      </c>
      <c r="E406" s="232" t="s">
        <v>44</v>
      </c>
      <c r="F406" s="233" t="s">
        <v>671</v>
      </c>
      <c r="G406" s="231"/>
      <c r="H406" s="232" t="s">
        <v>44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151</v>
      </c>
      <c r="AU406" s="239" t="s">
        <v>91</v>
      </c>
      <c r="AV406" s="15" t="s">
        <v>89</v>
      </c>
      <c r="AW406" s="15" t="s">
        <v>42</v>
      </c>
      <c r="AX406" s="15" t="s">
        <v>82</v>
      </c>
      <c r="AY406" s="239" t="s">
        <v>139</v>
      </c>
    </row>
    <row r="407" spans="2:51" s="13" customFormat="1" ht="22.5">
      <c r="B407" s="196"/>
      <c r="C407" s="197"/>
      <c r="D407" s="198" t="s">
        <v>151</v>
      </c>
      <c r="E407" s="199" t="s">
        <v>44</v>
      </c>
      <c r="F407" s="200" t="s">
        <v>676</v>
      </c>
      <c r="G407" s="197"/>
      <c r="H407" s="201">
        <v>2.02</v>
      </c>
      <c r="I407" s="202"/>
      <c r="J407" s="197"/>
      <c r="K407" s="197"/>
      <c r="L407" s="203"/>
      <c r="M407" s="204"/>
      <c r="N407" s="205"/>
      <c r="O407" s="205"/>
      <c r="P407" s="205"/>
      <c r="Q407" s="205"/>
      <c r="R407" s="205"/>
      <c r="S407" s="205"/>
      <c r="T407" s="206"/>
      <c r="AT407" s="207" t="s">
        <v>151</v>
      </c>
      <c r="AU407" s="207" t="s">
        <v>91</v>
      </c>
      <c r="AV407" s="13" t="s">
        <v>91</v>
      </c>
      <c r="AW407" s="13" t="s">
        <v>42</v>
      </c>
      <c r="AX407" s="13" t="s">
        <v>82</v>
      </c>
      <c r="AY407" s="207" t="s">
        <v>139</v>
      </c>
    </row>
    <row r="408" spans="2:51" s="13" customFormat="1" ht="33.75">
      <c r="B408" s="196"/>
      <c r="C408" s="197"/>
      <c r="D408" s="198" t="s">
        <v>151</v>
      </c>
      <c r="E408" s="199" t="s">
        <v>44</v>
      </c>
      <c r="F408" s="200" t="s">
        <v>677</v>
      </c>
      <c r="G408" s="197"/>
      <c r="H408" s="201">
        <v>4.4820000000000002</v>
      </c>
      <c r="I408" s="202"/>
      <c r="J408" s="197"/>
      <c r="K408" s="197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151</v>
      </c>
      <c r="AU408" s="207" t="s">
        <v>91</v>
      </c>
      <c r="AV408" s="13" t="s">
        <v>91</v>
      </c>
      <c r="AW408" s="13" t="s">
        <v>42</v>
      </c>
      <c r="AX408" s="13" t="s">
        <v>82</v>
      </c>
      <c r="AY408" s="207" t="s">
        <v>139</v>
      </c>
    </row>
    <row r="409" spans="2:51" s="13" customFormat="1" ht="33.75">
      <c r="B409" s="196"/>
      <c r="C409" s="197"/>
      <c r="D409" s="198" t="s">
        <v>151</v>
      </c>
      <c r="E409" s="199" t="s">
        <v>44</v>
      </c>
      <c r="F409" s="200" t="s">
        <v>678</v>
      </c>
      <c r="G409" s="197"/>
      <c r="H409" s="201">
        <v>7.0990000000000002</v>
      </c>
      <c r="I409" s="202"/>
      <c r="J409" s="197"/>
      <c r="K409" s="197"/>
      <c r="L409" s="203"/>
      <c r="M409" s="204"/>
      <c r="N409" s="205"/>
      <c r="O409" s="205"/>
      <c r="P409" s="205"/>
      <c r="Q409" s="205"/>
      <c r="R409" s="205"/>
      <c r="S409" s="205"/>
      <c r="T409" s="206"/>
      <c r="AT409" s="207" t="s">
        <v>151</v>
      </c>
      <c r="AU409" s="207" t="s">
        <v>91</v>
      </c>
      <c r="AV409" s="13" t="s">
        <v>91</v>
      </c>
      <c r="AW409" s="13" t="s">
        <v>42</v>
      </c>
      <c r="AX409" s="13" t="s">
        <v>82</v>
      </c>
      <c r="AY409" s="207" t="s">
        <v>139</v>
      </c>
    </row>
    <row r="410" spans="2:51" s="13" customFormat="1">
      <c r="B410" s="196"/>
      <c r="C410" s="197"/>
      <c r="D410" s="198" t="s">
        <v>151</v>
      </c>
      <c r="E410" s="199" t="s">
        <v>44</v>
      </c>
      <c r="F410" s="200" t="s">
        <v>679</v>
      </c>
      <c r="G410" s="197"/>
      <c r="H410" s="201">
        <v>0.191</v>
      </c>
      <c r="I410" s="202"/>
      <c r="J410" s="197"/>
      <c r="K410" s="197"/>
      <c r="L410" s="203"/>
      <c r="M410" s="204"/>
      <c r="N410" s="205"/>
      <c r="O410" s="205"/>
      <c r="P410" s="205"/>
      <c r="Q410" s="205"/>
      <c r="R410" s="205"/>
      <c r="S410" s="205"/>
      <c r="T410" s="206"/>
      <c r="AT410" s="207" t="s">
        <v>151</v>
      </c>
      <c r="AU410" s="207" t="s">
        <v>91</v>
      </c>
      <c r="AV410" s="13" t="s">
        <v>91</v>
      </c>
      <c r="AW410" s="13" t="s">
        <v>42</v>
      </c>
      <c r="AX410" s="13" t="s">
        <v>82</v>
      </c>
      <c r="AY410" s="207" t="s">
        <v>139</v>
      </c>
    </row>
    <row r="411" spans="2:51" s="13" customFormat="1" ht="22.5">
      <c r="B411" s="196"/>
      <c r="C411" s="197"/>
      <c r="D411" s="198" t="s">
        <v>151</v>
      </c>
      <c r="E411" s="199" t="s">
        <v>44</v>
      </c>
      <c r="F411" s="200" t="s">
        <v>680</v>
      </c>
      <c r="G411" s="197"/>
      <c r="H411" s="201">
        <v>2.9000000000000001E-2</v>
      </c>
      <c r="I411" s="202"/>
      <c r="J411" s="197"/>
      <c r="K411" s="197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151</v>
      </c>
      <c r="AU411" s="207" t="s">
        <v>91</v>
      </c>
      <c r="AV411" s="13" t="s">
        <v>91</v>
      </c>
      <c r="AW411" s="13" t="s">
        <v>42</v>
      </c>
      <c r="AX411" s="13" t="s">
        <v>82</v>
      </c>
      <c r="AY411" s="207" t="s">
        <v>139</v>
      </c>
    </row>
    <row r="412" spans="2:51" s="13" customFormat="1" ht="22.5">
      <c r="B412" s="196"/>
      <c r="C412" s="197"/>
      <c r="D412" s="198" t="s">
        <v>151</v>
      </c>
      <c r="E412" s="199" t="s">
        <v>44</v>
      </c>
      <c r="F412" s="200" t="s">
        <v>681</v>
      </c>
      <c r="G412" s="197"/>
      <c r="H412" s="201">
        <v>1.899</v>
      </c>
      <c r="I412" s="202"/>
      <c r="J412" s="197"/>
      <c r="K412" s="197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151</v>
      </c>
      <c r="AU412" s="207" t="s">
        <v>91</v>
      </c>
      <c r="AV412" s="13" t="s">
        <v>91</v>
      </c>
      <c r="AW412" s="13" t="s">
        <v>42</v>
      </c>
      <c r="AX412" s="13" t="s">
        <v>82</v>
      </c>
      <c r="AY412" s="207" t="s">
        <v>139</v>
      </c>
    </row>
    <row r="413" spans="2:51" s="13" customFormat="1" ht="22.5">
      <c r="B413" s="196"/>
      <c r="C413" s="197"/>
      <c r="D413" s="198" t="s">
        <v>151</v>
      </c>
      <c r="E413" s="199" t="s">
        <v>44</v>
      </c>
      <c r="F413" s="200" t="s">
        <v>682</v>
      </c>
      <c r="G413" s="197"/>
      <c r="H413" s="201">
        <v>1.899</v>
      </c>
      <c r="I413" s="202"/>
      <c r="J413" s="197"/>
      <c r="K413" s="197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151</v>
      </c>
      <c r="AU413" s="207" t="s">
        <v>91</v>
      </c>
      <c r="AV413" s="13" t="s">
        <v>91</v>
      </c>
      <c r="AW413" s="13" t="s">
        <v>42</v>
      </c>
      <c r="AX413" s="13" t="s">
        <v>82</v>
      </c>
      <c r="AY413" s="207" t="s">
        <v>139</v>
      </c>
    </row>
    <row r="414" spans="2:51" s="13" customFormat="1" ht="22.5">
      <c r="B414" s="196"/>
      <c r="C414" s="197"/>
      <c r="D414" s="198" t="s">
        <v>151</v>
      </c>
      <c r="E414" s="199" t="s">
        <v>44</v>
      </c>
      <c r="F414" s="200" t="s">
        <v>683</v>
      </c>
      <c r="G414" s="197"/>
      <c r="H414" s="201">
        <v>1.254</v>
      </c>
      <c r="I414" s="202"/>
      <c r="J414" s="197"/>
      <c r="K414" s="197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151</v>
      </c>
      <c r="AU414" s="207" t="s">
        <v>91</v>
      </c>
      <c r="AV414" s="13" t="s">
        <v>91</v>
      </c>
      <c r="AW414" s="13" t="s">
        <v>42</v>
      </c>
      <c r="AX414" s="13" t="s">
        <v>82</v>
      </c>
      <c r="AY414" s="207" t="s">
        <v>139</v>
      </c>
    </row>
    <row r="415" spans="2:51" s="13" customFormat="1">
      <c r="B415" s="196"/>
      <c r="C415" s="197"/>
      <c r="D415" s="198" t="s">
        <v>151</v>
      </c>
      <c r="E415" s="199" t="s">
        <v>44</v>
      </c>
      <c r="F415" s="200" t="s">
        <v>684</v>
      </c>
      <c r="G415" s="197"/>
      <c r="H415" s="201">
        <v>1.1220000000000001</v>
      </c>
      <c r="I415" s="202"/>
      <c r="J415" s="197"/>
      <c r="K415" s="197"/>
      <c r="L415" s="203"/>
      <c r="M415" s="204"/>
      <c r="N415" s="205"/>
      <c r="O415" s="205"/>
      <c r="P415" s="205"/>
      <c r="Q415" s="205"/>
      <c r="R415" s="205"/>
      <c r="S415" s="205"/>
      <c r="T415" s="206"/>
      <c r="AT415" s="207" t="s">
        <v>151</v>
      </c>
      <c r="AU415" s="207" t="s">
        <v>91</v>
      </c>
      <c r="AV415" s="13" t="s">
        <v>91</v>
      </c>
      <c r="AW415" s="13" t="s">
        <v>42</v>
      </c>
      <c r="AX415" s="13" t="s">
        <v>82</v>
      </c>
      <c r="AY415" s="207" t="s">
        <v>139</v>
      </c>
    </row>
    <row r="416" spans="2:51" s="13" customFormat="1">
      <c r="B416" s="196"/>
      <c r="C416" s="197"/>
      <c r="D416" s="198" t="s">
        <v>151</v>
      </c>
      <c r="E416" s="199" t="s">
        <v>44</v>
      </c>
      <c r="F416" s="200" t="s">
        <v>685</v>
      </c>
      <c r="G416" s="197"/>
      <c r="H416" s="201">
        <v>2.903</v>
      </c>
      <c r="I416" s="202"/>
      <c r="J416" s="197"/>
      <c r="K416" s="197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151</v>
      </c>
      <c r="AU416" s="207" t="s">
        <v>91</v>
      </c>
      <c r="AV416" s="13" t="s">
        <v>91</v>
      </c>
      <c r="AW416" s="13" t="s">
        <v>42</v>
      </c>
      <c r="AX416" s="13" t="s">
        <v>82</v>
      </c>
      <c r="AY416" s="207" t="s">
        <v>139</v>
      </c>
    </row>
    <row r="417" spans="2:51" s="13" customFormat="1">
      <c r="B417" s="196"/>
      <c r="C417" s="197"/>
      <c r="D417" s="198" t="s">
        <v>151</v>
      </c>
      <c r="E417" s="199" t="s">
        <v>44</v>
      </c>
      <c r="F417" s="200" t="s">
        <v>686</v>
      </c>
      <c r="G417" s="197"/>
      <c r="H417" s="201">
        <v>0.749</v>
      </c>
      <c r="I417" s="202"/>
      <c r="J417" s="197"/>
      <c r="K417" s="197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151</v>
      </c>
      <c r="AU417" s="207" t="s">
        <v>91</v>
      </c>
      <c r="AV417" s="13" t="s">
        <v>91</v>
      </c>
      <c r="AW417" s="13" t="s">
        <v>42</v>
      </c>
      <c r="AX417" s="13" t="s">
        <v>82</v>
      </c>
      <c r="AY417" s="207" t="s">
        <v>139</v>
      </c>
    </row>
    <row r="418" spans="2:51" s="13" customFormat="1">
      <c r="B418" s="196"/>
      <c r="C418" s="197"/>
      <c r="D418" s="198" t="s">
        <v>151</v>
      </c>
      <c r="E418" s="199" t="s">
        <v>44</v>
      </c>
      <c r="F418" s="200" t="s">
        <v>679</v>
      </c>
      <c r="G418" s="197"/>
      <c r="H418" s="201">
        <v>0.191</v>
      </c>
      <c r="I418" s="202"/>
      <c r="J418" s="197"/>
      <c r="K418" s="197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151</v>
      </c>
      <c r="AU418" s="207" t="s">
        <v>91</v>
      </c>
      <c r="AV418" s="13" t="s">
        <v>91</v>
      </c>
      <c r="AW418" s="13" t="s">
        <v>42</v>
      </c>
      <c r="AX418" s="13" t="s">
        <v>82</v>
      </c>
      <c r="AY418" s="207" t="s">
        <v>139</v>
      </c>
    </row>
    <row r="419" spans="2:51" s="13" customFormat="1" ht="22.5">
      <c r="B419" s="196"/>
      <c r="C419" s="197"/>
      <c r="D419" s="198" t="s">
        <v>151</v>
      </c>
      <c r="E419" s="199" t="s">
        <v>44</v>
      </c>
      <c r="F419" s="200" t="s">
        <v>687</v>
      </c>
      <c r="G419" s="197"/>
      <c r="H419" s="201">
        <v>0.23100000000000001</v>
      </c>
      <c r="I419" s="202"/>
      <c r="J419" s="197"/>
      <c r="K419" s="197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151</v>
      </c>
      <c r="AU419" s="207" t="s">
        <v>91</v>
      </c>
      <c r="AV419" s="13" t="s">
        <v>91</v>
      </c>
      <c r="AW419" s="13" t="s">
        <v>42</v>
      </c>
      <c r="AX419" s="13" t="s">
        <v>82</v>
      </c>
      <c r="AY419" s="207" t="s">
        <v>139</v>
      </c>
    </row>
    <row r="420" spans="2:51" s="15" customFormat="1">
      <c r="B420" s="230"/>
      <c r="C420" s="231"/>
      <c r="D420" s="198" t="s">
        <v>151</v>
      </c>
      <c r="E420" s="232" t="s">
        <v>44</v>
      </c>
      <c r="F420" s="233" t="s">
        <v>688</v>
      </c>
      <c r="G420" s="231"/>
      <c r="H420" s="232" t="s">
        <v>44</v>
      </c>
      <c r="I420" s="234"/>
      <c r="J420" s="231"/>
      <c r="K420" s="231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151</v>
      </c>
      <c r="AU420" s="239" t="s">
        <v>91</v>
      </c>
      <c r="AV420" s="15" t="s">
        <v>89</v>
      </c>
      <c r="AW420" s="15" t="s">
        <v>42</v>
      </c>
      <c r="AX420" s="15" t="s">
        <v>82</v>
      </c>
      <c r="AY420" s="239" t="s">
        <v>139</v>
      </c>
    </row>
    <row r="421" spans="2:51" s="13" customFormat="1" ht="33.75">
      <c r="B421" s="196"/>
      <c r="C421" s="197"/>
      <c r="D421" s="198" t="s">
        <v>151</v>
      </c>
      <c r="E421" s="199" t="s">
        <v>44</v>
      </c>
      <c r="F421" s="200" t="s">
        <v>689</v>
      </c>
      <c r="G421" s="197"/>
      <c r="H421" s="201">
        <v>1.2290000000000001</v>
      </c>
      <c r="I421" s="202"/>
      <c r="J421" s="197"/>
      <c r="K421" s="197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151</v>
      </c>
      <c r="AU421" s="207" t="s">
        <v>91</v>
      </c>
      <c r="AV421" s="13" t="s">
        <v>91</v>
      </c>
      <c r="AW421" s="13" t="s">
        <v>42</v>
      </c>
      <c r="AX421" s="13" t="s">
        <v>82</v>
      </c>
      <c r="AY421" s="207" t="s">
        <v>139</v>
      </c>
    </row>
    <row r="422" spans="2:51" s="13" customFormat="1" ht="33.75">
      <c r="B422" s="196"/>
      <c r="C422" s="197"/>
      <c r="D422" s="198" t="s">
        <v>151</v>
      </c>
      <c r="E422" s="199" t="s">
        <v>44</v>
      </c>
      <c r="F422" s="200" t="s">
        <v>690</v>
      </c>
      <c r="G422" s="197"/>
      <c r="H422" s="201">
        <v>1.9470000000000001</v>
      </c>
      <c r="I422" s="202"/>
      <c r="J422" s="197"/>
      <c r="K422" s="197"/>
      <c r="L422" s="203"/>
      <c r="M422" s="204"/>
      <c r="N422" s="205"/>
      <c r="O422" s="205"/>
      <c r="P422" s="205"/>
      <c r="Q422" s="205"/>
      <c r="R422" s="205"/>
      <c r="S422" s="205"/>
      <c r="T422" s="206"/>
      <c r="AT422" s="207" t="s">
        <v>151</v>
      </c>
      <c r="AU422" s="207" t="s">
        <v>91</v>
      </c>
      <c r="AV422" s="13" t="s">
        <v>91</v>
      </c>
      <c r="AW422" s="13" t="s">
        <v>42</v>
      </c>
      <c r="AX422" s="13" t="s">
        <v>82</v>
      </c>
      <c r="AY422" s="207" t="s">
        <v>139</v>
      </c>
    </row>
    <row r="423" spans="2:51" s="13" customFormat="1">
      <c r="B423" s="196"/>
      <c r="C423" s="197"/>
      <c r="D423" s="198" t="s">
        <v>151</v>
      </c>
      <c r="E423" s="199" t="s">
        <v>44</v>
      </c>
      <c r="F423" s="200" t="s">
        <v>691</v>
      </c>
      <c r="G423" s="197"/>
      <c r="H423" s="201">
        <v>0.308</v>
      </c>
      <c r="I423" s="202"/>
      <c r="J423" s="197"/>
      <c r="K423" s="197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151</v>
      </c>
      <c r="AU423" s="207" t="s">
        <v>91</v>
      </c>
      <c r="AV423" s="13" t="s">
        <v>91</v>
      </c>
      <c r="AW423" s="13" t="s">
        <v>42</v>
      </c>
      <c r="AX423" s="13" t="s">
        <v>82</v>
      </c>
      <c r="AY423" s="207" t="s">
        <v>139</v>
      </c>
    </row>
    <row r="424" spans="2:51" s="13" customFormat="1">
      <c r="B424" s="196"/>
      <c r="C424" s="197"/>
      <c r="D424" s="198" t="s">
        <v>151</v>
      </c>
      <c r="E424" s="199" t="s">
        <v>44</v>
      </c>
      <c r="F424" s="200" t="s">
        <v>692</v>
      </c>
      <c r="G424" s="197"/>
      <c r="H424" s="201">
        <v>0.79600000000000004</v>
      </c>
      <c r="I424" s="202"/>
      <c r="J424" s="197"/>
      <c r="K424" s="197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151</v>
      </c>
      <c r="AU424" s="207" t="s">
        <v>91</v>
      </c>
      <c r="AV424" s="13" t="s">
        <v>91</v>
      </c>
      <c r="AW424" s="13" t="s">
        <v>42</v>
      </c>
      <c r="AX424" s="13" t="s">
        <v>82</v>
      </c>
      <c r="AY424" s="207" t="s">
        <v>139</v>
      </c>
    </row>
    <row r="425" spans="2:51" s="15" customFormat="1">
      <c r="B425" s="230"/>
      <c r="C425" s="231"/>
      <c r="D425" s="198" t="s">
        <v>151</v>
      </c>
      <c r="E425" s="232" t="s">
        <v>44</v>
      </c>
      <c r="F425" s="233" t="s">
        <v>693</v>
      </c>
      <c r="G425" s="231"/>
      <c r="H425" s="232" t="s">
        <v>44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151</v>
      </c>
      <c r="AU425" s="239" t="s">
        <v>91</v>
      </c>
      <c r="AV425" s="15" t="s">
        <v>89</v>
      </c>
      <c r="AW425" s="15" t="s">
        <v>42</v>
      </c>
      <c r="AX425" s="15" t="s">
        <v>82</v>
      </c>
      <c r="AY425" s="239" t="s">
        <v>139</v>
      </c>
    </row>
    <row r="426" spans="2:51" s="13" customFormat="1" ht="33.75">
      <c r="B426" s="196"/>
      <c r="C426" s="197"/>
      <c r="D426" s="198" t="s">
        <v>151</v>
      </c>
      <c r="E426" s="199" t="s">
        <v>44</v>
      </c>
      <c r="F426" s="200" t="s">
        <v>694</v>
      </c>
      <c r="G426" s="197"/>
      <c r="H426" s="201">
        <v>0.45300000000000001</v>
      </c>
      <c r="I426" s="202"/>
      <c r="J426" s="197"/>
      <c r="K426" s="197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151</v>
      </c>
      <c r="AU426" s="207" t="s">
        <v>91</v>
      </c>
      <c r="AV426" s="13" t="s">
        <v>91</v>
      </c>
      <c r="AW426" s="13" t="s">
        <v>42</v>
      </c>
      <c r="AX426" s="13" t="s">
        <v>82</v>
      </c>
      <c r="AY426" s="207" t="s">
        <v>139</v>
      </c>
    </row>
    <row r="427" spans="2:51" s="13" customFormat="1" ht="33.75">
      <c r="B427" s="196"/>
      <c r="C427" s="197"/>
      <c r="D427" s="198" t="s">
        <v>151</v>
      </c>
      <c r="E427" s="199" t="s">
        <v>44</v>
      </c>
      <c r="F427" s="200" t="s">
        <v>695</v>
      </c>
      <c r="G427" s="197"/>
      <c r="H427" s="201">
        <v>0.71699999999999997</v>
      </c>
      <c r="I427" s="202"/>
      <c r="J427" s="197"/>
      <c r="K427" s="197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151</v>
      </c>
      <c r="AU427" s="207" t="s">
        <v>91</v>
      </c>
      <c r="AV427" s="13" t="s">
        <v>91</v>
      </c>
      <c r="AW427" s="13" t="s">
        <v>42</v>
      </c>
      <c r="AX427" s="13" t="s">
        <v>82</v>
      </c>
      <c r="AY427" s="207" t="s">
        <v>139</v>
      </c>
    </row>
    <row r="428" spans="2:51" s="13" customFormat="1">
      <c r="B428" s="196"/>
      <c r="C428" s="197"/>
      <c r="D428" s="198" t="s">
        <v>151</v>
      </c>
      <c r="E428" s="199" t="s">
        <v>44</v>
      </c>
      <c r="F428" s="200" t="s">
        <v>696</v>
      </c>
      <c r="G428" s="197"/>
      <c r="H428" s="201">
        <v>0.113</v>
      </c>
      <c r="I428" s="202"/>
      <c r="J428" s="197"/>
      <c r="K428" s="197"/>
      <c r="L428" s="203"/>
      <c r="M428" s="204"/>
      <c r="N428" s="205"/>
      <c r="O428" s="205"/>
      <c r="P428" s="205"/>
      <c r="Q428" s="205"/>
      <c r="R428" s="205"/>
      <c r="S428" s="205"/>
      <c r="T428" s="206"/>
      <c r="AT428" s="207" t="s">
        <v>151</v>
      </c>
      <c r="AU428" s="207" t="s">
        <v>91</v>
      </c>
      <c r="AV428" s="13" t="s">
        <v>91</v>
      </c>
      <c r="AW428" s="13" t="s">
        <v>42</v>
      </c>
      <c r="AX428" s="13" t="s">
        <v>82</v>
      </c>
      <c r="AY428" s="207" t="s">
        <v>139</v>
      </c>
    </row>
    <row r="429" spans="2:51" s="13" customFormat="1">
      <c r="B429" s="196"/>
      <c r="C429" s="197"/>
      <c r="D429" s="198" t="s">
        <v>151</v>
      </c>
      <c r="E429" s="199" t="s">
        <v>44</v>
      </c>
      <c r="F429" s="200" t="s">
        <v>697</v>
      </c>
      <c r="G429" s="197"/>
      <c r="H429" s="201">
        <v>0.29299999999999998</v>
      </c>
      <c r="I429" s="202"/>
      <c r="J429" s="197"/>
      <c r="K429" s="197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151</v>
      </c>
      <c r="AU429" s="207" t="s">
        <v>91</v>
      </c>
      <c r="AV429" s="13" t="s">
        <v>91</v>
      </c>
      <c r="AW429" s="13" t="s">
        <v>42</v>
      </c>
      <c r="AX429" s="13" t="s">
        <v>82</v>
      </c>
      <c r="AY429" s="207" t="s">
        <v>139</v>
      </c>
    </row>
    <row r="430" spans="2:51" s="13" customFormat="1" ht="22.5">
      <c r="B430" s="196"/>
      <c r="C430" s="197"/>
      <c r="D430" s="198" t="s">
        <v>151</v>
      </c>
      <c r="E430" s="199" t="s">
        <v>44</v>
      </c>
      <c r="F430" s="200" t="s">
        <v>698</v>
      </c>
      <c r="G430" s="197"/>
      <c r="H430" s="201">
        <v>0.153</v>
      </c>
      <c r="I430" s="202"/>
      <c r="J430" s="197"/>
      <c r="K430" s="197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151</v>
      </c>
      <c r="AU430" s="207" t="s">
        <v>91</v>
      </c>
      <c r="AV430" s="13" t="s">
        <v>91</v>
      </c>
      <c r="AW430" s="13" t="s">
        <v>42</v>
      </c>
      <c r="AX430" s="13" t="s">
        <v>82</v>
      </c>
      <c r="AY430" s="207" t="s">
        <v>139</v>
      </c>
    </row>
    <row r="431" spans="2:51" s="15" customFormat="1">
      <c r="B431" s="230"/>
      <c r="C431" s="231"/>
      <c r="D431" s="198" t="s">
        <v>151</v>
      </c>
      <c r="E431" s="232" t="s">
        <v>44</v>
      </c>
      <c r="F431" s="233" t="s">
        <v>699</v>
      </c>
      <c r="G431" s="231"/>
      <c r="H431" s="232" t="s">
        <v>44</v>
      </c>
      <c r="I431" s="234"/>
      <c r="J431" s="231"/>
      <c r="K431" s="231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151</v>
      </c>
      <c r="AU431" s="239" t="s">
        <v>91</v>
      </c>
      <c r="AV431" s="15" t="s">
        <v>89</v>
      </c>
      <c r="AW431" s="15" t="s">
        <v>42</v>
      </c>
      <c r="AX431" s="15" t="s">
        <v>82</v>
      </c>
      <c r="AY431" s="239" t="s">
        <v>139</v>
      </c>
    </row>
    <row r="432" spans="2:51" s="13" customFormat="1">
      <c r="B432" s="196"/>
      <c r="C432" s="197"/>
      <c r="D432" s="198" t="s">
        <v>151</v>
      </c>
      <c r="E432" s="199" t="s">
        <v>44</v>
      </c>
      <c r="F432" s="200" t="s">
        <v>700</v>
      </c>
      <c r="G432" s="197"/>
      <c r="H432" s="201">
        <v>8.9999999999999993E-3</v>
      </c>
      <c r="I432" s="202"/>
      <c r="J432" s="197"/>
      <c r="K432" s="197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151</v>
      </c>
      <c r="AU432" s="207" t="s">
        <v>91</v>
      </c>
      <c r="AV432" s="13" t="s">
        <v>91</v>
      </c>
      <c r="AW432" s="13" t="s">
        <v>42</v>
      </c>
      <c r="AX432" s="13" t="s">
        <v>82</v>
      </c>
      <c r="AY432" s="207" t="s">
        <v>139</v>
      </c>
    </row>
    <row r="433" spans="1:65" s="13" customFormat="1">
      <c r="B433" s="196"/>
      <c r="C433" s="197"/>
      <c r="D433" s="198" t="s">
        <v>151</v>
      </c>
      <c r="E433" s="199" t="s">
        <v>44</v>
      </c>
      <c r="F433" s="200" t="s">
        <v>701</v>
      </c>
      <c r="G433" s="197"/>
      <c r="H433" s="201">
        <v>0.44400000000000001</v>
      </c>
      <c r="I433" s="202"/>
      <c r="J433" s="197"/>
      <c r="K433" s="197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151</v>
      </c>
      <c r="AU433" s="207" t="s">
        <v>91</v>
      </c>
      <c r="AV433" s="13" t="s">
        <v>91</v>
      </c>
      <c r="AW433" s="13" t="s">
        <v>42</v>
      </c>
      <c r="AX433" s="13" t="s">
        <v>82</v>
      </c>
      <c r="AY433" s="207" t="s">
        <v>139</v>
      </c>
    </row>
    <row r="434" spans="1:65" s="13" customFormat="1">
      <c r="B434" s="196"/>
      <c r="C434" s="197"/>
      <c r="D434" s="198" t="s">
        <v>151</v>
      </c>
      <c r="E434" s="199" t="s">
        <v>44</v>
      </c>
      <c r="F434" s="200" t="s">
        <v>702</v>
      </c>
      <c r="G434" s="197"/>
      <c r="H434" s="201">
        <v>1.038</v>
      </c>
      <c r="I434" s="202"/>
      <c r="J434" s="197"/>
      <c r="K434" s="197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151</v>
      </c>
      <c r="AU434" s="207" t="s">
        <v>91</v>
      </c>
      <c r="AV434" s="13" t="s">
        <v>91</v>
      </c>
      <c r="AW434" s="13" t="s">
        <v>42</v>
      </c>
      <c r="AX434" s="13" t="s">
        <v>82</v>
      </c>
      <c r="AY434" s="207" t="s">
        <v>139</v>
      </c>
    </row>
    <row r="435" spans="1:65" s="14" customFormat="1">
      <c r="B435" s="218"/>
      <c r="C435" s="219"/>
      <c r="D435" s="198" t="s">
        <v>151</v>
      </c>
      <c r="E435" s="220" t="s">
        <v>44</v>
      </c>
      <c r="F435" s="221" t="s">
        <v>168</v>
      </c>
      <c r="G435" s="219"/>
      <c r="H435" s="222">
        <v>38.03</v>
      </c>
      <c r="I435" s="223"/>
      <c r="J435" s="219"/>
      <c r="K435" s="219"/>
      <c r="L435" s="224"/>
      <c r="M435" s="225"/>
      <c r="N435" s="226"/>
      <c r="O435" s="226"/>
      <c r="P435" s="226"/>
      <c r="Q435" s="226"/>
      <c r="R435" s="226"/>
      <c r="S435" s="226"/>
      <c r="T435" s="227"/>
      <c r="AT435" s="228" t="s">
        <v>151</v>
      </c>
      <c r="AU435" s="228" t="s">
        <v>91</v>
      </c>
      <c r="AV435" s="14" t="s">
        <v>147</v>
      </c>
      <c r="AW435" s="14" t="s">
        <v>42</v>
      </c>
      <c r="AX435" s="14" t="s">
        <v>89</v>
      </c>
      <c r="AY435" s="228" t="s">
        <v>139</v>
      </c>
    </row>
    <row r="436" spans="1:65" s="2" customFormat="1" ht="37.9" customHeight="1">
      <c r="A436" s="36"/>
      <c r="B436" s="37"/>
      <c r="C436" s="178" t="s">
        <v>703</v>
      </c>
      <c r="D436" s="178" t="s">
        <v>142</v>
      </c>
      <c r="E436" s="179" t="s">
        <v>704</v>
      </c>
      <c r="F436" s="180" t="s">
        <v>705</v>
      </c>
      <c r="G436" s="181" t="s">
        <v>198</v>
      </c>
      <c r="H436" s="182">
        <v>194.71100000000001</v>
      </c>
      <c r="I436" s="183"/>
      <c r="J436" s="184">
        <f>ROUND(I436*H436,2)</f>
        <v>0</v>
      </c>
      <c r="K436" s="180" t="s">
        <v>146</v>
      </c>
      <c r="L436" s="41"/>
      <c r="M436" s="185" t="s">
        <v>44</v>
      </c>
      <c r="N436" s="186" t="s">
        <v>53</v>
      </c>
      <c r="O436" s="66"/>
      <c r="P436" s="187">
        <f>O436*H436</f>
        <v>0</v>
      </c>
      <c r="Q436" s="187">
        <v>0</v>
      </c>
      <c r="R436" s="187">
        <f>Q436*H436</f>
        <v>0</v>
      </c>
      <c r="S436" s="187">
        <v>1.4E-2</v>
      </c>
      <c r="T436" s="188">
        <f>S436*H436</f>
        <v>2.7259540000000002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9" t="s">
        <v>237</v>
      </c>
      <c r="AT436" s="189" t="s">
        <v>142</v>
      </c>
      <c r="AU436" s="189" t="s">
        <v>91</v>
      </c>
      <c r="AY436" s="18" t="s">
        <v>139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8" t="s">
        <v>89</v>
      </c>
      <c r="BK436" s="190">
        <f>ROUND(I436*H436,2)</f>
        <v>0</v>
      </c>
      <c r="BL436" s="18" t="s">
        <v>237</v>
      </c>
      <c r="BM436" s="189" t="s">
        <v>706</v>
      </c>
    </row>
    <row r="437" spans="1:65" s="2" customFormat="1">
      <c r="A437" s="36"/>
      <c r="B437" s="37"/>
      <c r="C437" s="38"/>
      <c r="D437" s="191" t="s">
        <v>149</v>
      </c>
      <c r="E437" s="38"/>
      <c r="F437" s="192" t="s">
        <v>707</v>
      </c>
      <c r="G437" s="38"/>
      <c r="H437" s="38"/>
      <c r="I437" s="193"/>
      <c r="J437" s="38"/>
      <c r="K437" s="38"/>
      <c r="L437" s="41"/>
      <c r="M437" s="194"/>
      <c r="N437" s="195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8" t="s">
        <v>149</v>
      </c>
      <c r="AU437" s="18" t="s">
        <v>91</v>
      </c>
    </row>
    <row r="438" spans="1:65" s="15" customFormat="1">
      <c r="B438" s="230"/>
      <c r="C438" s="231"/>
      <c r="D438" s="198" t="s">
        <v>151</v>
      </c>
      <c r="E438" s="232" t="s">
        <v>44</v>
      </c>
      <c r="F438" s="233" t="s">
        <v>671</v>
      </c>
      <c r="G438" s="231"/>
      <c r="H438" s="232" t="s">
        <v>44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151</v>
      </c>
      <c r="AU438" s="239" t="s">
        <v>91</v>
      </c>
      <c r="AV438" s="15" t="s">
        <v>89</v>
      </c>
      <c r="AW438" s="15" t="s">
        <v>42</v>
      </c>
      <c r="AX438" s="15" t="s">
        <v>82</v>
      </c>
      <c r="AY438" s="239" t="s">
        <v>139</v>
      </c>
    </row>
    <row r="439" spans="1:65" s="13" customFormat="1" ht="33.75">
      <c r="B439" s="196"/>
      <c r="C439" s="197"/>
      <c r="D439" s="198" t="s">
        <v>151</v>
      </c>
      <c r="E439" s="199" t="s">
        <v>44</v>
      </c>
      <c r="F439" s="200" t="s">
        <v>708</v>
      </c>
      <c r="G439" s="197"/>
      <c r="H439" s="201">
        <v>91.707999999999998</v>
      </c>
      <c r="I439" s="202"/>
      <c r="J439" s="197"/>
      <c r="K439" s="197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151</v>
      </c>
      <c r="AU439" s="207" t="s">
        <v>91</v>
      </c>
      <c r="AV439" s="13" t="s">
        <v>91</v>
      </c>
      <c r="AW439" s="13" t="s">
        <v>42</v>
      </c>
      <c r="AX439" s="13" t="s">
        <v>82</v>
      </c>
      <c r="AY439" s="207" t="s">
        <v>139</v>
      </c>
    </row>
    <row r="440" spans="1:65" s="13" customFormat="1" ht="22.5">
      <c r="B440" s="196"/>
      <c r="C440" s="197"/>
      <c r="D440" s="198" t="s">
        <v>151</v>
      </c>
      <c r="E440" s="199" t="s">
        <v>44</v>
      </c>
      <c r="F440" s="200" t="s">
        <v>709</v>
      </c>
      <c r="G440" s="197"/>
      <c r="H440" s="201">
        <v>103.003</v>
      </c>
      <c r="I440" s="202"/>
      <c r="J440" s="197"/>
      <c r="K440" s="197"/>
      <c r="L440" s="203"/>
      <c r="M440" s="204"/>
      <c r="N440" s="205"/>
      <c r="O440" s="205"/>
      <c r="P440" s="205"/>
      <c r="Q440" s="205"/>
      <c r="R440" s="205"/>
      <c r="S440" s="205"/>
      <c r="T440" s="206"/>
      <c r="AT440" s="207" t="s">
        <v>151</v>
      </c>
      <c r="AU440" s="207" t="s">
        <v>91</v>
      </c>
      <c r="AV440" s="13" t="s">
        <v>91</v>
      </c>
      <c r="AW440" s="13" t="s">
        <v>42</v>
      </c>
      <c r="AX440" s="13" t="s">
        <v>82</v>
      </c>
      <c r="AY440" s="207" t="s">
        <v>139</v>
      </c>
    </row>
    <row r="441" spans="1:65" s="14" customFormat="1">
      <c r="B441" s="218"/>
      <c r="C441" s="219"/>
      <c r="D441" s="198" t="s">
        <v>151</v>
      </c>
      <c r="E441" s="220" t="s">
        <v>44</v>
      </c>
      <c r="F441" s="221" t="s">
        <v>168</v>
      </c>
      <c r="G441" s="219"/>
      <c r="H441" s="222">
        <v>194.71100000000001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151</v>
      </c>
      <c r="AU441" s="228" t="s">
        <v>91</v>
      </c>
      <c r="AV441" s="14" t="s">
        <v>147</v>
      </c>
      <c r="AW441" s="14" t="s">
        <v>42</v>
      </c>
      <c r="AX441" s="14" t="s">
        <v>89</v>
      </c>
      <c r="AY441" s="228" t="s">
        <v>139</v>
      </c>
    </row>
    <row r="442" spans="1:65" s="2" customFormat="1" ht="37.9" customHeight="1">
      <c r="A442" s="36"/>
      <c r="B442" s="37"/>
      <c r="C442" s="178" t="s">
        <v>710</v>
      </c>
      <c r="D442" s="178" t="s">
        <v>142</v>
      </c>
      <c r="E442" s="179" t="s">
        <v>711</v>
      </c>
      <c r="F442" s="180" t="s">
        <v>712</v>
      </c>
      <c r="G442" s="181" t="s">
        <v>198</v>
      </c>
      <c r="H442" s="182">
        <v>42.5</v>
      </c>
      <c r="I442" s="183"/>
      <c r="J442" s="184">
        <f>ROUND(I442*H442,2)</f>
        <v>0</v>
      </c>
      <c r="K442" s="180" t="s">
        <v>146</v>
      </c>
      <c r="L442" s="41"/>
      <c r="M442" s="185" t="s">
        <v>44</v>
      </c>
      <c r="N442" s="186" t="s">
        <v>53</v>
      </c>
      <c r="O442" s="66"/>
      <c r="P442" s="187">
        <f>O442*H442</f>
        <v>0</v>
      </c>
      <c r="Q442" s="187">
        <v>0</v>
      </c>
      <c r="R442" s="187">
        <f>Q442*H442</f>
        <v>0</v>
      </c>
      <c r="S442" s="187">
        <v>3.2000000000000001E-2</v>
      </c>
      <c r="T442" s="188">
        <f>S442*H442</f>
        <v>1.36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9" t="s">
        <v>237</v>
      </c>
      <c r="AT442" s="189" t="s">
        <v>142</v>
      </c>
      <c r="AU442" s="189" t="s">
        <v>91</v>
      </c>
      <c r="AY442" s="18" t="s">
        <v>139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8" t="s">
        <v>89</v>
      </c>
      <c r="BK442" s="190">
        <f>ROUND(I442*H442,2)</f>
        <v>0</v>
      </c>
      <c r="BL442" s="18" t="s">
        <v>237</v>
      </c>
      <c r="BM442" s="189" t="s">
        <v>713</v>
      </c>
    </row>
    <row r="443" spans="1:65" s="2" customFormat="1">
      <c r="A443" s="36"/>
      <c r="B443" s="37"/>
      <c r="C443" s="38"/>
      <c r="D443" s="191" t="s">
        <v>149</v>
      </c>
      <c r="E443" s="38"/>
      <c r="F443" s="192" t="s">
        <v>714</v>
      </c>
      <c r="G443" s="38"/>
      <c r="H443" s="38"/>
      <c r="I443" s="193"/>
      <c r="J443" s="38"/>
      <c r="K443" s="38"/>
      <c r="L443" s="41"/>
      <c r="M443" s="194"/>
      <c r="N443" s="195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8" t="s">
        <v>149</v>
      </c>
      <c r="AU443" s="18" t="s">
        <v>91</v>
      </c>
    </row>
    <row r="444" spans="1:65" s="15" customFormat="1">
      <c r="B444" s="230"/>
      <c r="C444" s="231"/>
      <c r="D444" s="198" t="s">
        <v>151</v>
      </c>
      <c r="E444" s="232" t="s">
        <v>44</v>
      </c>
      <c r="F444" s="233" t="s">
        <v>671</v>
      </c>
      <c r="G444" s="231"/>
      <c r="H444" s="232" t="s">
        <v>44</v>
      </c>
      <c r="I444" s="234"/>
      <c r="J444" s="231"/>
      <c r="K444" s="231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151</v>
      </c>
      <c r="AU444" s="239" t="s">
        <v>91</v>
      </c>
      <c r="AV444" s="15" t="s">
        <v>89</v>
      </c>
      <c r="AW444" s="15" t="s">
        <v>42</v>
      </c>
      <c r="AX444" s="15" t="s">
        <v>82</v>
      </c>
      <c r="AY444" s="239" t="s">
        <v>139</v>
      </c>
    </row>
    <row r="445" spans="1:65" s="13" customFormat="1" ht="22.5">
      <c r="B445" s="196"/>
      <c r="C445" s="197"/>
      <c r="D445" s="198" t="s">
        <v>151</v>
      </c>
      <c r="E445" s="199" t="s">
        <v>44</v>
      </c>
      <c r="F445" s="200" t="s">
        <v>715</v>
      </c>
      <c r="G445" s="197"/>
      <c r="H445" s="201">
        <v>42.5</v>
      </c>
      <c r="I445" s="202"/>
      <c r="J445" s="197"/>
      <c r="K445" s="197"/>
      <c r="L445" s="203"/>
      <c r="M445" s="204"/>
      <c r="N445" s="205"/>
      <c r="O445" s="205"/>
      <c r="P445" s="205"/>
      <c r="Q445" s="205"/>
      <c r="R445" s="205"/>
      <c r="S445" s="205"/>
      <c r="T445" s="206"/>
      <c r="AT445" s="207" t="s">
        <v>151</v>
      </c>
      <c r="AU445" s="207" t="s">
        <v>91</v>
      </c>
      <c r="AV445" s="13" t="s">
        <v>91</v>
      </c>
      <c r="AW445" s="13" t="s">
        <v>42</v>
      </c>
      <c r="AX445" s="13" t="s">
        <v>82</v>
      </c>
      <c r="AY445" s="207" t="s">
        <v>139</v>
      </c>
    </row>
    <row r="446" spans="1:65" s="14" customFormat="1">
      <c r="B446" s="218"/>
      <c r="C446" s="219"/>
      <c r="D446" s="198" t="s">
        <v>151</v>
      </c>
      <c r="E446" s="220" t="s">
        <v>44</v>
      </c>
      <c r="F446" s="221" t="s">
        <v>168</v>
      </c>
      <c r="G446" s="219"/>
      <c r="H446" s="222">
        <v>42.5</v>
      </c>
      <c r="I446" s="223"/>
      <c r="J446" s="219"/>
      <c r="K446" s="219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151</v>
      </c>
      <c r="AU446" s="228" t="s">
        <v>91</v>
      </c>
      <c r="AV446" s="14" t="s">
        <v>147</v>
      </c>
      <c r="AW446" s="14" t="s">
        <v>42</v>
      </c>
      <c r="AX446" s="14" t="s">
        <v>89</v>
      </c>
      <c r="AY446" s="228" t="s">
        <v>139</v>
      </c>
    </row>
    <row r="447" spans="1:65" s="2" customFormat="1" ht="37.9" customHeight="1">
      <c r="A447" s="36"/>
      <c r="B447" s="37"/>
      <c r="C447" s="178" t="s">
        <v>716</v>
      </c>
      <c r="D447" s="178" t="s">
        <v>142</v>
      </c>
      <c r="E447" s="179" t="s">
        <v>717</v>
      </c>
      <c r="F447" s="180" t="s">
        <v>718</v>
      </c>
      <c r="G447" s="181" t="s">
        <v>198</v>
      </c>
      <c r="H447" s="182">
        <v>11</v>
      </c>
      <c r="I447" s="183"/>
      <c r="J447" s="184">
        <f>ROUND(I447*H447,2)</f>
        <v>0</v>
      </c>
      <c r="K447" s="180" t="s">
        <v>146</v>
      </c>
      <c r="L447" s="41"/>
      <c r="M447" s="185" t="s">
        <v>44</v>
      </c>
      <c r="N447" s="186" t="s">
        <v>53</v>
      </c>
      <c r="O447" s="66"/>
      <c r="P447" s="187">
        <f>O447*H447</f>
        <v>0</v>
      </c>
      <c r="Q447" s="187">
        <v>0</v>
      </c>
      <c r="R447" s="187">
        <f>Q447*H447</f>
        <v>0</v>
      </c>
      <c r="S447" s="187">
        <v>3.3000000000000002E-2</v>
      </c>
      <c r="T447" s="188">
        <f>S447*H447</f>
        <v>0.36299999999999999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9" t="s">
        <v>237</v>
      </c>
      <c r="AT447" s="189" t="s">
        <v>142</v>
      </c>
      <c r="AU447" s="189" t="s">
        <v>91</v>
      </c>
      <c r="AY447" s="18" t="s">
        <v>139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8" t="s">
        <v>89</v>
      </c>
      <c r="BK447" s="190">
        <f>ROUND(I447*H447,2)</f>
        <v>0</v>
      </c>
      <c r="BL447" s="18" t="s">
        <v>237</v>
      </c>
      <c r="BM447" s="189" t="s">
        <v>719</v>
      </c>
    </row>
    <row r="448" spans="1:65" s="2" customFormat="1">
      <c r="A448" s="36"/>
      <c r="B448" s="37"/>
      <c r="C448" s="38"/>
      <c r="D448" s="191" t="s">
        <v>149</v>
      </c>
      <c r="E448" s="38"/>
      <c r="F448" s="192" t="s">
        <v>720</v>
      </c>
      <c r="G448" s="38"/>
      <c r="H448" s="38"/>
      <c r="I448" s="193"/>
      <c r="J448" s="38"/>
      <c r="K448" s="38"/>
      <c r="L448" s="41"/>
      <c r="M448" s="194"/>
      <c r="N448" s="195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8" t="s">
        <v>149</v>
      </c>
      <c r="AU448" s="18" t="s">
        <v>91</v>
      </c>
    </row>
    <row r="449" spans="1:65" s="13" customFormat="1" ht="22.5">
      <c r="B449" s="196"/>
      <c r="C449" s="197"/>
      <c r="D449" s="198" t="s">
        <v>151</v>
      </c>
      <c r="E449" s="199" t="s">
        <v>44</v>
      </c>
      <c r="F449" s="200" t="s">
        <v>721</v>
      </c>
      <c r="G449" s="197"/>
      <c r="H449" s="201">
        <v>11</v>
      </c>
      <c r="I449" s="202"/>
      <c r="J449" s="197"/>
      <c r="K449" s="197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151</v>
      </c>
      <c r="AU449" s="207" t="s">
        <v>91</v>
      </c>
      <c r="AV449" s="13" t="s">
        <v>91</v>
      </c>
      <c r="AW449" s="13" t="s">
        <v>42</v>
      </c>
      <c r="AX449" s="13" t="s">
        <v>89</v>
      </c>
      <c r="AY449" s="207" t="s">
        <v>139</v>
      </c>
    </row>
    <row r="450" spans="1:65" s="2" customFormat="1" ht="55.5" customHeight="1">
      <c r="A450" s="36"/>
      <c r="B450" s="37"/>
      <c r="C450" s="178" t="s">
        <v>722</v>
      </c>
      <c r="D450" s="178" t="s">
        <v>142</v>
      </c>
      <c r="E450" s="179" t="s">
        <v>723</v>
      </c>
      <c r="F450" s="180" t="s">
        <v>724</v>
      </c>
      <c r="G450" s="181" t="s">
        <v>198</v>
      </c>
      <c r="H450" s="182">
        <v>254.71100000000001</v>
      </c>
      <c r="I450" s="183"/>
      <c r="J450" s="184">
        <f>ROUND(I450*H450,2)</f>
        <v>0</v>
      </c>
      <c r="K450" s="180" t="s">
        <v>146</v>
      </c>
      <c r="L450" s="41"/>
      <c r="M450" s="185" t="s">
        <v>44</v>
      </c>
      <c r="N450" s="186" t="s">
        <v>53</v>
      </c>
      <c r="O450" s="66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9" t="s">
        <v>237</v>
      </c>
      <c r="AT450" s="189" t="s">
        <v>142</v>
      </c>
      <c r="AU450" s="189" t="s">
        <v>91</v>
      </c>
      <c r="AY450" s="18" t="s">
        <v>139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8" t="s">
        <v>89</v>
      </c>
      <c r="BK450" s="190">
        <f>ROUND(I450*H450,2)</f>
        <v>0</v>
      </c>
      <c r="BL450" s="18" t="s">
        <v>237</v>
      </c>
      <c r="BM450" s="189" t="s">
        <v>725</v>
      </c>
    </row>
    <row r="451" spans="1:65" s="2" customFormat="1">
      <c r="A451" s="36"/>
      <c r="B451" s="37"/>
      <c r="C451" s="38"/>
      <c r="D451" s="191" t="s">
        <v>149</v>
      </c>
      <c r="E451" s="38"/>
      <c r="F451" s="192" t="s">
        <v>726</v>
      </c>
      <c r="G451" s="38"/>
      <c r="H451" s="38"/>
      <c r="I451" s="193"/>
      <c r="J451" s="38"/>
      <c r="K451" s="38"/>
      <c r="L451" s="41"/>
      <c r="M451" s="194"/>
      <c r="N451" s="195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8" t="s">
        <v>149</v>
      </c>
      <c r="AU451" s="18" t="s">
        <v>91</v>
      </c>
    </row>
    <row r="452" spans="1:65" s="15" customFormat="1">
      <c r="B452" s="230"/>
      <c r="C452" s="231"/>
      <c r="D452" s="198" t="s">
        <v>151</v>
      </c>
      <c r="E452" s="232" t="s">
        <v>44</v>
      </c>
      <c r="F452" s="233" t="s">
        <v>671</v>
      </c>
      <c r="G452" s="231"/>
      <c r="H452" s="232" t="s">
        <v>44</v>
      </c>
      <c r="I452" s="234"/>
      <c r="J452" s="231"/>
      <c r="K452" s="231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151</v>
      </c>
      <c r="AU452" s="239" t="s">
        <v>91</v>
      </c>
      <c r="AV452" s="15" t="s">
        <v>89</v>
      </c>
      <c r="AW452" s="15" t="s">
        <v>42</v>
      </c>
      <c r="AX452" s="15" t="s">
        <v>82</v>
      </c>
      <c r="AY452" s="239" t="s">
        <v>139</v>
      </c>
    </row>
    <row r="453" spans="1:65" s="13" customFormat="1" ht="33.75">
      <c r="B453" s="196"/>
      <c r="C453" s="197"/>
      <c r="D453" s="198" t="s">
        <v>151</v>
      </c>
      <c r="E453" s="199" t="s">
        <v>44</v>
      </c>
      <c r="F453" s="200" t="s">
        <v>708</v>
      </c>
      <c r="G453" s="197"/>
      <c r="H453" s="201">
        <v>91.707999999999998</v>
      </c>
      <c r="I453" s="202"/>
      <c r="J453" s="197"/>
      <c r="K453" s="197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151</v>
      </c>
      <c r="AU453" s="207" t="s">
        <v>91</v>
      </c>
      <c r="AV453" s="13" t="s">
        <v>91</v>
      </c>
      <c r="AW453" s="13" t="s">
        <v>42</v>
      </c>
      <c r="AX453" s="13" t="s">
        <v>82</v>
      </c>
      <c r="AY453" s="207" t="s">
        <v>139</v>
      </c>
    </row>
    <row r="454" spans="1:65" s="13" customFormat="1" ht="22.5">
      <c r="B454" s="196"/>
      <c r="C454" s="197"/>
      <c r="D454" s="198" t="s">
        <v>151</v>
      </c>
      <c r="E454" s="199" t="s">
        <v>44</v>
      </c>
      <c r="F454" s="200" t="s">
        <v>709</v>
      </c>
      <c r="G454" s="197"/>
      <c r="H454" s="201">
        <v>103.003</v>
      </c>
      <c r="I454" s="202"/>
      <c r="J454" s="197"/>
      <c r="K454" s="197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151</v>
      </c>
      <c r="AU454" s="207" t="s">
        <v>91</v>
      </c>
      <c r="AV454" s="13" t="s">
        <v>91</v>
      </c>
      <c r="AW454" s="13" t="s">
        <v>42</v>
      </c>
      <c r="AX454" s="13" t="s">
        <v>82</v>
      </c>
      <c r="AY454" s="207" t="s">
        <v>139</v>
      </c>
    </row>
    <row r="455" spans="1:65" s="13" customFormat="1" ht="22.5">
      <c r="B455" s="196"/>
      <c r="C455" s="197"/>
      <c r="D455" s="198" t="s">
        <v>151</v>
      </c>
      <c r="E455" s="199" t="s">
        <v>44</v>
      </c>
      <c r="F455" s="200" t="s">
        <v>727</v>
      </c>
      <c r="G455" s="197"/>
      <c r="H455" s="201">
        <v>60</v>
      </c>
      <c r="I455" s="202"/>
      <c r="J455" s="197"/>
      <c r="K455" s="197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151</v>
      </c>
      <c r="AU455" s="207" t="s">
        <v>91</v>
      </c>
      <c r="AV455" s="13" t="s">
        <v>91</v>
      </c>
      <c r="AW455" s="13" t="s">
        <v>42</v>
      </c>
      <c r="AX455" s="13" t="s">
        <v>82</v>
      </c>
      <c r="AY455" s="207" t="s">
        <v>139</v>
      </c>
    </row>
    <row r="456" spans="1:65" s="14" customFormat="1">
      <c r="B456" s="218"/>
      <c r="C456" s="219"/>
      <c r="D456" s="198" t="s">
        <v>151</v>
      </c>
      <c r="E456" s="220" t="s">
        <v>44</v>
      </c>
      <c r="F456" s="221" t="s">
        <v>168</v>
      </c>
      <c r="G456" s="219"/>
      <c r="H456" s="222">
        <v>254.71100000000001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151</v>
      </c>
      <c r="AU456" s="228" t="s">
        <v>91</v>
      </c>
      <c r="AV456" s="14" t="s">
        <v>147</v>
      </c>
      <c r="AW456" s="14" t="s">
        <v>42</v>
      </c>
      <c r="AX456" s="14" t="s">
        <v>89</v>
      </c>
      <c r="AY456" s="228" t="s">
        <v>139</v>
      </c>
    </row>
    <row r="457" spans="1:65" s="2" customFormat="1" ht="55.5" customHeight="1">
      <c r="A457" s="36"/>
      <c r="B457" s="37"/>
      <c r="C457" s="178" t="s">
        <v>728</v>
      </c>
      <c r="D457" s="178" t="s">
        <v>142</v>
      </c>
      <c r="E457" s="179" t="s">
        <v>729</v>
      </c>
      <c r="F457" s="180" t="s">
        <v>730</v>
      </c>
      <c r="G457" s="181" t="s">
        <v>198</v>
      </c>
      <c r="H457" s="182">
        <v>40</v>
      </c>
      <c r="I457" s="183"/>
      <c r="J457" s="184">
        <f>ROUND(I457*H457,2)</f>
        <v>0</v>
      </c>
      <c r="K457" s="180" t="s">
        <v>146</v>
      </c>
      <c r="L457" s="41"/>
      <c r="M457" s="185" t="s">
        <v>44</v>
      </c>
      <c r="N457" s="186" t="s">
        <v>53</v>
      </c>
      <c r="O457" s="66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9" t="s">
        <v>237</v>
      </c>
      <c r="AT457" s="189" t="s">
        <v>142</v>
      </c>
      <c r="AU457" s="189" t="s">
        <v>91</v>
      </c>
      <c r="AY457" s="18" t="s">
        <v>139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8" t="s">
        <v>89</v>
      </c>
      <c r="BK457" s="190">
        <f>ROUND(I457*H457,2)</f>
        <v>0</v>
      </c>
      <c r="BL457" s="18" t="s">
        <v>237</v>
      </c>
      <c r="BM457" s="189" t="s">
        <v>731</v>
      </c>
    </row>
    <row r="458" spans="1:65" s="2" customFormat="1">
      <c r="A458" s="36"/>
      <c r="B458" s="37"/>
      <c r="C458" s="38"/>
      <c r="D458" s="191" t="s">
        <v>149</v>
      </c>
      <c r="E458" s="38"/>
      <c r="F458" s="192" t="s">
        <v>732</v>
      </c>
      <c r="G458" s="38"/>
      <c r="H458" s="38"/>
      <c r="I458" s="193"/>
      <c r="J458" s="38"/>
      <c r="K458" s="38"/>
      <c r="L458" s="41"/>
      <c r="M458" s="194"/>
      <c r="N458" s="195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8" t="s">
        <v>149</v>
      </c>
      <c r="AU458" s="18" t="s">
        <v>91</v>
      </c>
    </row>
    <row r="459" spans="1:65" s="13" customFormat="1" ht="22.5">
      <c r="B459" s="196"/>
      <c r="C459" s="197"/>
      <c r="D459" s="198" t="s">
        <v>151</v>
      </c>
      <c r="E459" s="199" t="s">
        <v>44</v>
      </c>
      <c r="F459" s="200" t="s">
        <v>733</v>
      </c>
      <c r="G459" s="197"/>
      <c r="H459" s="201">
        <v>40</v>
      </c>
      <c r="I459" s="202"/>
      <c r="J459" s="197"/>
      <c r="K459" s="197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151</v>
      </c>
      <c r="AU459" s="207" t="s">
        <v>91</v>
      </c>
      <c r="AV459" s="13" t="s">
        <v>91</v>
      </c>
      <c r="AW459" s="13" t="s">
        <v>42</v>
      </c>
      <c r="AX459" s="13" t="s">
        <v>89</v>
      </c>
      <c r="AY459" s="207" t="s">
        <v>139</v>
      </c>
    </row>
    <row r="460" spans="1:65" s="2" customFormat="1" ht="55.5" customHeight="1">
      <c r="A460" s="36"/>
      <c r="B460" s="37"/>
      <c r="C460" s="178" t="s">
        <v>734</v>
      </c>
      <c r="D460" s="178" t="s">
        <v>142</v>
      </c>
      <c r="E460" s="179" t="s">
        <v>735</v>
      </c>
      <c r="F460" s="180" t="s">
        <v>736</v>
      </c>
      <c r="G460" s="181" t="s">
        <v>198</v>
      </c>
      <c r="H460" s="182">
        <v>42.5</v>
      </c>
      <c r="I460" s="183"/>
      <c r="J460" s="184">
        <f>ROUND(I460*H460,2)</f>
        <v>0</v>
      </c>
      <c r="K460" s="180" t="s">
        <v>146</v>
      </c>
      <c r="L460" s="41"/>
      <c r="M460" s="185" t="s">
        <v>44</v>
      </c>
      <c r="N460" s="186" t="s">
        <v>53</v>
      </c>
      <c r="O460" s="66"/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9" t="s">
        <v>237</v>
      </c>
      <c r="AT460" s="189" t="s">
        <v>142</v>
      </c>
      <c r="AU460" s="189" t="s">
        <v>91</v>
      </c>
      <c r="AY460" s="18" t="s">
        <v>139</v>
      </c>
      <c r="BE460" s="190">
        <f>IF(N460="základní",J460,0)</f>
        <v>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8" t="s">
        <v>89</v>
      </c>
      <c r="BK460" s="190">
        <f>ROUND(I460*H460,2)</f>
        <v>0</v>
      </c>
      <c r="BL460" s="18" t="s">
        <v>237</v>
      </c>
      <c r="BM460" s="189" t="s">
        <v>737</v>
      </c>
    </row>
    <row r="461" spans="1:65" s="2" customFormat="1">
      <c r="A461" s="36"/>
      <c r="B461" s="37"/>
      <c r="C461" s="38"/>
      <c r="D461" s="191" t="s">
        <v>149</v>
      </c>
      <c r="E461" s="38"/>
      <c r="F461" s="192" t="s">
        <v>738</v>
      </c>
      <c r="G461" s="38"/>
      <c r="H461" s="38"/>
      <c r="I461" s="193"/>
      <c r="J461" s="38"/>
      <c r="K461" s="38"/>
      <c r="L461" s="41"/>
      <c r="M461" s="194"/>
      <c r="N461" s="195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8" t="s">
        <v>149</v>
      </c>
      <c r="AU461" s="18" t="s">
        <v>91</v>
      </c>
    </row>
    <row r="462" spans="1:65" s="15" customFormat="1">
      <c r="B462" s="230"/>
      <c r="C462" s="231"/>
      <c r="D462" s="198" t="s">
        <v>151</v>
      </c>
      <c r="E462" s="232" t="s">
        <v>44</v>
      </c>
      <c r="F462" s="233" t="s">
        <v>671</v>
      </c>
      <c r="G462" s="231"/>
      <c r="H462" s="232" t="s">
        <v>44</v>
      </c>
      <c r="I462" s="234"/>
      <c r="J462" s="231"/>
      <c r="K462" s="231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151</v>
      </c>
      <c r="AU462" s="239" t="s">
        <v>91</v>
      </c>
      <c r="AV462" s="15" t="s">
        <v>89</v>
      </c>
      <c r="AW462" s="15" t="s">
        <v>42</v>
      </c>
      <c r="AX462" s="15" t="s">
        <v>82</v>
      </c>
      <c r="AY462" s="239" t="s">
        <v>139</v>
      </c>
    </row>
    <row r="463" spans="1:65" s="13" customFormat="1" ht="22.5">
      <c r="B463" s="196"/>
      <c r="C463" s="197"/>
      <c r="D463" s="198" t="s">
        <v>151</v>
      </c>
      <c r="E463" s="199" t="s">
        <v>44</v>
      </c>
      <c r="F463" s="200" t="s">
        <v>715</v>
      </c>
      <c r="G463" s="197"/>
      <c r="H463" s="201">
        <v>42.5</v>
      </c>
      <c r="I463" s="202"/>
      <c r="J463" s="197"/>
      <c r="K463" s="197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151</v>
      </c>
      <c r="AU463" s="207" t="s">
        <v>91</v>
      </c>
      <c r="AV463" s="13" t="s">
        <v>91</v>
      </c>
      <c r="AW463" s="13" t="s">
        <v>42</v>
      </c>
      <c r="AX463" s="13" t="s">
        <v>82</v>
      </c>
      <c r="AY463" s="207" t="s">
        <v>139</v>
      </c>
    </row>
    <row r="464" spans="1:65" s="14" customFormat="1">
      <c r="B464" s="218"/>
      <c r="C464" s="219"/>
      <c r="D464" s="198" t="s">
        <v>151</v>
      </c>
      <c r="E464" s="220" t="s">
        <v>44</v>
      </c>
      <c r="F464" s="221" t="s">
        <v>168</v>
      </c>
      <c r="G464" s="219"/>
      <c r="H464" s="222">
        <v>42.5</v>
      </c>
      <c r="I464" s="223"/>
      <c r="J464" s="219"/>
      <c r="K464" s="219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151</v>
      </c>
      <c r="AU464" s="228" t="s">
        <v>91</v>
      </c>
      <c r="AV464" s="14" t="s">
        <v>147</v>
      </c>
      <c r="AW464" s="14" t="s">
        <v>42</v>
      </c>
      <c r="AX464" s="14" t="s">
        <v>89</v>
      </c>
      <c r="AY464" s="228" t="s">
        <v>139</v>
      </c>
    </row>
    <row r="465" spans="1:65" s="2" customFormat="1" ht="21.75" customHeight="1">
      <c r="A465" s="36"/>
      <c r="B465" s="37"/>
      <c r="C465" s="208" t="s">
        <v>739</v>
      </c>
      <c r="D465" s="208" t="s">
        <v>153</v>
      </c>
      <c r="E465" s="209" t="s">
        <v>740</v>
      </c>
      <c r="F465" s="210" t="s">
        <v>741</v>
      </c>
      <c r="G465" s="211" t="s">
        <v>223</v>
      </c>
      <c r="H465" s="212">
        <v>5.4050000000000002</v>
      </c>
      <c r="I465" s="213"/>
      <c r="J465" s="214">
        <f>ROUND(I465*H465,2)</f>
        <v>0</v>
      </c>
      <c r="K465" s="210" t="s">
        <v>146</v>
      </c>
      <c r="L465" s="215"/>
      <c r="M465" s="216" t="s">
        <v>44</v>
      </c>
      <c r="N465" s="217" t="s">
        <v>53</v>
      </c>
      <c r="O465" s="66"/>
      <c r="P465" s="187">
        <f>O465*H465</f>
        <v>0</v>
      </c>
      <c r="Q465" s="187">
        <v>0.55000000000000004</v>
      </c>
      <c r="R465" s="187">
        <f>Q465*H465</f>
        <v>2.9727500000000004</v>
      </c>
      <c r="S465" s="187">
        <v>0</v>
      </c>
      <c r="T465" s="188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9" t="s">
        <v>343</v>
      </c>
      <c r="AT465" s="189" t="s">
        <v>153</v>
      </c>
      <c r="AU465" s="189" t="s">
        <v>91</v>
      </c>
      <c r="AY465" s="18" t="s">
        <v>139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18" t="s">
        <v>89</v>
      </c>
      <c r="BK465" s="190">
        <f>ROUND(I465*H465,2)</f>
        <v>0</v>
      </c>
      <c r="BL465" s="18" t="s">
        <v>237</v>
      </c>
      <c r="BM465" s="189" t="s">
        <v>742</v>
      </c>
    </row>
    <row r="466" spans="1:65" s="15" customFormat="1">
      <c r="B466" s="230"/>
      <c r="C466" s="231"/>
      <c r="D466" s="198" t="s">
        <v>151</v>
      </c>
      <c r="E466" s="232" t="s">
        <v>44</v>
      </c>
      <c r="F466" s="233" t="s">
        <v>671</v>
      </c>
      <c r="G466" s="231"/>
      <c r="H466" s="232" t="s">
        <v>44</v>
      </c>
      <c r="I466" s="234"/>
      <c r="J466" s="231"/>
      <c r="K466" s="231"/>
      <c r="L466" s="235"/>
      <c r="M466" s="236"/>
      <c r="N466" s="237"/>
      <c r="O466" s="237"/>
      <c r="P466" s="237"/>
      <c r="Q466" s="237"/>
      <c r="R466" s="237"/>
      <c r="S466" s="237"/>
      <c r="T466" s="238"/>
      <c r="AT466" s="239" t="s">
        <v>151</v>
      </c>
      <c r="AU466" s="239" t="s">
        <v>91</v>
      </c>
      <c r="AV466" s="15" t="s">
        <v>89</v>
      </c>
      <c r="AW466" s="15" t="s">
        <v>42</v>
      </c>
      <c r="AX466" s="15" t="s">
        <v>82</v>
      </c>
      <c r="AY466" s="239" t="s">
        <v>139</v>
      </c>
    </row>
    <row r="467" spans="1:65" s="13" customFormat="1" ht="45">
      <c r="B467" s="196"/>
      <c r="C467" s="197"/>
      <c r="D467" s="198" t="s">
        <v>151</v>
      </c>
      <c r="E467" s="199" t="s">
        <v>44</v>
      </c>
      <c r="F467" s="200" t="s">
        <v>672</v>
      </c>
      <c r="G467" s="197"/>
      <c r="H467" s="201">
        <v>2.0979999999999999</v>
      </c>
      <c r="I467" s="202"/>
      <c r="J467" s="197"/>
      <c r="K467" s="197"/>
      <c r="L467" s="203"/>
      <c r="M467" s="204"/>
      <c r="N467" s="205"/>
      <c r="O467" s="205"/>
      <c r="P467" s="205"/>
      <c r="Q467" s="205"/>
      <c r="R467" s="205"/>
      <c r="S467" s="205"/>
      <c r="T467" s="206"/>
      <c r="AT467" s="207" t="s">
        <v>151</v>
      </c>
      <c r="AU467" s="207" t="s">
        <v>91</v>
      </c>
      <c r="AV467" s="13" t="s">
        <v>91</v>
      </c>
      <c r="AW467" s="13" t="s">
        <v>42</v>
      </c>
      <c r="AX467" s="13" t="s">
        <v>82</v>
      </c>
      <c r="AY467" s="207" t="s">
        <v>139</v>
      </c>
    </row>
    <row r="468" spans="1:65" s="13" customFormat="1" ht="33.75">
      <c r="B468" s="196"/>
      <c r="C468" s="197"/>
      <c r="D468" s="198" t="s">
        <v>151</v>
      </c>
      <c r="E468" s="199" t="s">
        <v>44</v>
      </c>
      <c r="F468" s="200" t="s">
        <v>673</v>
      </c>
      <c r="G468" s="197"/>
      <c r="H468" s="201">
        <v>2.3570000000000002</v>
      </c>
      <c r="I468" s="202"/>
      <c r="J468" s="197"/>
      <c r="K468" s="197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151</v>
      </c>
      <c r="AU468" s="207" t="s">
        <v>91</v>
      </c>
      <c r="AV468" s="13" t="s">
        <v>91</v>
      </c>
      <c r="AW468" s="13" t="s">
        <v>42</v>
      </c>
      <c r="AX468" s="13" t="s">
        <v>82</v>
      </c>
      <c r="AY468" s="207" t="s">
        <v>139</v>
      </c>
    </row>
    <row r="469" spans="1:65" s="13" customFormat="1" ht="22.5">
      <c r="B469" s="196"/>
      <c r="C469" s="197"/>
      <c r="D469" s="198" t="s">
        <v>151</v>
      </c>
      <c r="E469" s="199" t="s">
        <v>44</v>
      </c>
      <c r="F469" s="200" t="s">
        <v>674</v>
      </c>
      <c r="G469" s="197"/>
      <c r="H469" s="201">
        <v>0.95</v>
      </c>
      <c r="I469" s="202"/>
      <c r="J469" s="197"/>
      <c r="K469" s="197"/>
      <c r="L469" s="203"/>
      <c r="M469" s="204"/>
      <c r="N469" s="205"/>
      <c r="O469" s="205"/>
      <c r="P469" s="205"/>
      <c r="Q469" s="205"/>
      <c r="R469" s="205"/>
      <c r="S469" s="205"/>
      <c r="T469" s="206"/>
      <c r="AT469" s="207" t="s">
        <v>151</v>
      </c>
      <c r="AU469" s="207" t="s">
        <v>91</v>
      </c>
      <c r="AV469" s="13" t="s">
        <v>91</v>
      </c>
      <c r="AW469" s="13" t="s">
        <v>42</v>
      </c>
      <c r="AX469" s="13" t="s">
        <v>82</v>
      </c>
      <c r="AY469" s="207" t="s">
        <v>139</v>
      </c>
    </row>
    <row r="470" spans="1:65" s="14" customFormat="1">
      <c r="B470" s="218"/>
      <c r="C470" s="219"/>
      <c r="D470" s="198" t="s">
        <v>151</v>
      </c>
      <c r="E470" s="220" t="s">
        <v>44</v>
      </c>
      <c r="F470" s="221" t="s">
        <v>168</v>
      </c>
      <c r="G470" s="219"/>
      <c r="H470" s="222">
        <v>5.4050000000000002</v>
      </c>
      <c r="I470" s="223"/>
      <c r="J470" s="219"/>
      <c r="K470" s="219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151</v>
      </c>
      <c r="AU470" s="228" t="s">
        <v>91</v>
      </c>
      <c r="AV470" s="14" t="s">
        <v>147</v>
      </c>
      <c r="AW470" s="14" t="s">
        <v>42</v>
      </c>
      <c r="AX470" s="14" t="s">
        <v>89</v>
      </c>
      <c r="AY470" s="228" t="s">
        <v>139</v>
      </c>
    </row>
    <row r="471" spans="1:65" s="2" customFormat="1" ht="21.75" customHeight="1">
      <c r="A471" s="36"/>
      <c r="B471" s="37"/>
      <c r="C471" s="208" t="s">
        <v>743</v>
      </c>
      <c r="D471" s="208" t="s">
        <v>153</v>
      </c>
      <c r="E471" s="209" t="s">
        <v>744</v>
      </c>
      <c r="F471" s="210" t="s">
        <v>745</v>
      </c>
      <c r="G471" s="211" t="s">
        <v>223</v>
      </c>
      <c r="H471" s="212">
        <v>1.056</v>
      </c>
      <c r="I471" s="213"/>
      <c r="J471" s="214">
        <f>ROUND(I471*H471,2)</f>
        <v>0</v>
      </c>
      <c r="K471" s="210" t="s">
        <v>146</v>
      </c>
      <c r="L471" s="215"/>
      <c r="M471" s="216" t="s">
        <v>44</v>
      </c>
      <c r="N471" s="217" t="s">
        <v>53</v>
      </c>
      <c r="O471" s="66"/>
      <c r="P471" s="187">
        <f>O471*H471</f>
        <v>0</v>
      </c>
      <c r="Q471" s="187">
        <v>0.55000000000000004</v>
      </c>
      <c r="R471" s="187">
        <f>Q471*H471</f>
        <v>0.58080000000000009</v>
      </c>
      <c r="S471" s="187">
        <v>0</v>
      </c>
      <c r="T471" s="188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9" t="s">
        <v>343</v>
      </c>
      <c r="AT471" s="189" t="s">
        <v>153</v>
      </c>
      <c r="AU471" s="189" t="s">
        <v>91</v>
      </c>
      <c r="AY471" s="18" t="s">
        <v>139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8" t="s">
        <v>89</v>
      </c>
      <c r="BK471" s="190">
        <f>ROUND(I471*H471,2)</f>
        <v>0</v>
      </c>
      <c r="BL471" s="18" t="s">
        <v>237</v>
      </c>
      <c r="BM471" s="189" t="s">
        <v>746</v>
      </c>
    </row>
    <row r="472" spans="1:65" s="13" customFormat="1" ht="22.5">
      <c r="B472" s="196"/>
      <c r="C472" s="197"/>
      <c r="D472" s="198" t="s">
        <v>151</v>
      </c>
      <c r="E472" s="199" t="s">
        <v>44</v>
      </c>
      <c r="F472" s="200" t="s">
        <v>675</v>
      </c>
      <c r="G472" s="197"/>
      <c r="H472" s="201">
        <v>1.056</v>
      </c>
      <c r="I472" s="202"/>
      <c r="J472" s="197"/>
      <c r="K472" s="197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151</v>
      </c>
      <c r="AU472" s="207" t="s">
        <v>91</v>
      </c>
      <c r="AV472" s="13" t="s">
        <v>91</v>
      </c>
      <c r="AW472" s="13" t="s">
        <v>42</v>
      </c>
      <c r="AX472" s="13" t="s">
        <v>89</v>
      </c>
      <c r="AY472" s="207" t="s">
        <v>139</v>
      </c>
    </row>
    <row r="473" spans="1:65" s="2" customFormat="1" ht="21.75" customHeight="1">
      <c r="A473" s="36"/>
      <c r="B473" s="37"/>
      <c r="C473" s="208" t="s">
        <v>747</v>
      </c>
      <c r="D473" s="208" t="s">
        <v>153</v>
      </c>
      <c r="E473" s="209" t="s">
        <v>748</v>
      </c>
      <c r="F473" s="210" t="s">
        <v>749</v>
      </c>
      <c r="G473" s="211" t="s">
        <v>223</v>
      </c>
      <c r="H473" s="212">
        <v>2.02</v>
      </c>
      <c r="I473" s="213"/>
      <c r="J473" s="214">
        <f>ROUND(I473*H473,2)</f>
        <v>0</v>
      </c>
      <c r="K473" s="210" t="s">
        <v>146</v>
      </c>
      <c r="L473" s="215"/>
      <c r="M473" s="216" t="s">
        <v>44</v>
      </c>
      <c r="N473" s="217" t="s">
        <v>53</v>
      </c>
      <c r="O473" s="66"/>
      <c r="P473" s="187">
        <f>O473*H473</f>
        <v>0</v>
      </c>
      <c r="Q473" s="187">
        <v>0.55000000000000004</v>
      </c>
      <c r="R473" s="187">
        <f>Q473*H473</f>
        <v>1.1110000000000002</v>
      </c>
      <c r="S473" s="187">
        <v>0</v>
      </c>
      <c r="T473" s="188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9" t="s">
        <v>343</v>
      </c>
      <c r="AT473" s="189" t="s">
        <v>153</v>
      </c>
      <c r="AU473" s="189" t="s">
        <v>91</v>
      </c>
      <c r="AY473" s="18" t="s">
        <v>139</v>
      </c>
      <c r="BE473" s="190">
        <f>IF(N473="základní",J473,0)</f>
        <v>0</v>
      </c>
      <c r="BF473" s="190">
        <f>IF(N473="snížená",J473,0)</f>
        <v>0</v>
      </c>
      <c r="BG473" s="190">
        <f>IF(N473="zákl. přenesená",J473,0)</f>
        <v>0</v>
      </c>
      <c r="BH473" s="190">
        <f>IF(N473="sníž. přenesená",J473,0)</f>
        <v>0</v>
      </c>
      <c r="BI473" s="190">
        <f>IF(N473="nulová",J473,0)</f>
        <v>0</v>
      </c>
      <c r="BJ473" s="18" t="s">
        <v>89</v>
      </c>
      <c r="BK473" s="190">
        <f>ROUND(I473*H473,2)</f>
        <v>0</v>
      </c>
      <c r="BL473" s="18" t="s">
        <v>237</v>
      </c>
      <c r="BM473" s="189" t="s">
        <v>750</v>
      </c>
    </row>
    <row r="474" spans="1:65" s="15" customFormat="1">
      <c r="B474" s="230"/>
      <c r="C474" s="231"/>
      <c r="D474" s="198" t="s">
        <v>151</v>
      </c>
      <c r="E474" s="232" t="s">
        <v>44</v>
      </c>
      <c r="F474" s="233" t="s">
        <v>671</v>
      </c>
      <c r="G474" s="231"/>
      <c r="H474" s="232" t="s">
        <v>44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151</v>
      </c>
      <c r="AU474" s="239" t="s">
        <v>91</v>
      </c>
      <c r="AV474" s="15" t="s">
        <v>89</v>
      </c>
      <c r="AW474" s="15" t="s">
        <v>42</v>
      </c>
      <c r="AX474" s="15" t="s">
        <v>82</v>
      </c>
      <c r="AY474" s="239" t="s">
        <v>139</v>
      </c>
    </row>
    <row r="475" spans="1:65" s="13" customFormat="1" ht="22.5">
      <c r="B475" s="196"/>
      <c r="C475" s="197"/>
      <c r="D475" s="198" t="s">
        <v>151</v>
      </c>
      <c r="E475" s="199" t="s">
        <v>44</v>
      </c>
      <c r="F475" s="200" t="s">
        <v>676</v>
      </c>
      <c r="G475" s="197"/>
      <c r="H475" s="201">
        <v>2.02</v>
      </c>
      <c r="I475" s="202"/>
      <c r="J475" s="197"/>
      <c r="K475" s="197"/>
      <c r="L475" s="203"/>
      <c r="M475" s="204"/>
      <c r="N475" s="205"/>
      <c r="O475" s="205"/>
      <c r="P475" s="205"/>
      <c r="Q475" s="205"/>
      <c r="R475" s="205"/>
      <c r="S475" s="205"/>
      <c r="T475" s="206"/>
      <c r="AT475" s="207" t="s">
        <v>151</v>
      </c>
      <c r="AU475" s="207" t="s">
        <v>91</v>
      </c>
      <c r="AV475" s="13" t="s">
        <v>91</v>
      </c>
      <c r="AW475" s="13" t="s">
        <v>42</v>
      </c>
      <c r="AX475" s="13" t="s">
        <v>82</v>
      </c>
      <c r="AY475" s="207" t="s">
        <v>139</v>
      </c>
    </row>
    <row r="476" spans="1:65" s="14" customFormat="1">
      <c r="B476" s="218"/>
      <c r="C476" s="219"/>
      <c r="D476" s="198" t="s">
        <v>151</v>
      </c>
      <c r="E476" s="220" t="s">
        <v>44</v>
      </c>
      <c r="F476" s="221" t="s">
        <v>168</v>
      </c>
      <c r="G476" s="219"/>
      <c r="H476" s="222">
        <v>2.02</v>
      </c>
      <c r="I476" s="223"/>
      <c r="J476" s="219"/>
      <c r="K476" s="219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151</v>
      </c>
      <c r="AU476" s="228" t="s">
        <v>91</v>
      </c>
      <c r="AV476" s="14" t="s">
        <v>147</v>
      </c>
      <c r="AW476" s="14" t="s">
        <v>42</v>
      </c>
      <c r="AX476" s="14" t="s">
        <v>89</v>
      </c>
      <c r="AY476" s="228" t="s">
        <v>139</v>
      </c>
    </row>
    <row r="477" spans="1:65" s="2" customFormat="1" ht="37.9" customHeight="1">
      <c r="A477" s="36"/>
      <c r="B477" s="37"/>
      <c r="C477" s="178" t="s">
        <v>751</v>
      </c>
      <c r="D477" s="178" t="s">
        <v>142</v>
      </c>
      <c r="E477" s="179" t="s">
        <v>752</v>
      </c>
      <c r="F477" s="180" t="s">
        <v>753</v>
      </c>
      <c r="G477" s="181" t="s">
        <v>162</v>
      </c>
      <c r="H477" s="182">
        <v>786.39200000000005</v>
      </c>
      <c r="I477" s="183"/>
      <c r="J477" s="184">
        <f>ROUND(I477*H477,2)</f>
        <v>0</v>
      </c>
      <c r="K477" s="180" t="s">
        <v>146</v>
      </c>
      <c r="L477" s="41"/>
      <c r="M477" s="185" t="s">
        <v>44</v>
      </c>
      <c r="N477" s="186" t="s">
        <v>53</v>
      </c>
      <c r="O477" s="66"/>
      <c r="P477" s="187">
        <f>O477*H477</f>
        <v>0</v>
      </c>
      <c r="Q477" s="187">
        <v>0</v>
      </c>
      <c r="R477" s="187">
        <f>Q477*H477</f>
        <v>0</v>
      </c>
      <c r="S477" s="187">
        <v>0</v>
      </c>
      <c r="T477" s="188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9" t="s">
        <v>237</v>
      </c>
      <c r="AT477" s="189" t="s">
        <v>142</v>
      </c>
      <c r="AU477" s="189" t="s">
        <v>91</v>
      </c>
      <c r="AY477" s="18" t="s">
        <v>139</v>
      </c>
      <c r="BE477" s="190">
        <f>IF(N477="základní",J477,0)</f>
        <v>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18" t="s">
        <v>89</v>
      </c>
      <c r="BK477" s="190">
        <f>ROUND(I477*H477,2)</f>
        <v>0</v>
      </c>
      <c r="BL477" s="18" t="s">
        <v>237</v>
      </c>
      <c r="BM477" s="189" t="s">
        <v>754</v>
      </c>
    </row>
    <row r="478" spans="1:65" s="2" customFormat="1">
      <c r="A478" s="36"/>
      <c r="B478" s="37"/>
      <c r="C478" s="38"/>
      <c r="D478" s="191" t="s">
        <v>149</v>
      </c>
      <c r="E478" s="38"/>
      <c r="F478" s="192" t="s">
        <v>755</v>
      </c>
      <c r="G478" s="38"/>
      <c r="H478" s="38"/>
      <c r="I478" s="193"/>
      <c r="J478" s="38"/>
      <c r="K478" s="38"/>
      <c r="L478" s="41"/>
      <c r="M478" s="194"/>
      <c r="N478" s="195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8" t="s">
        <v>149</v>
      </c>
      <c r="AU478" s="18" t="s">
        <v>91</v>
      </c>
    </row>
    <row r="479" spans="1:65" s="15" customFormat="1" ht="22.5">
      <c r="B479" s="230"/>
      <c r="C479" s="231"/>
      <c r="D479" s="198" t="s">
        <v>151</v>
      </c>
      <c r="E479" s="232" t="s">
        <v>44</v>
      </c>
      <c r="F479" s="233" t="s">
        <v>756</v>
      </c>
      <c r="G479" s="231"/>
      <c r="H479" s="232" t="s">
        <v>44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151</v>
      </c>
      <c r="AU479" s="239" t="s">
        <v>91</v>
      </c>
      <c r="AV479" s="15" t="s">
        <v>89</v>
      </c>
      <c r="AW479" s="15" t="s">
        <v>42</v>
      </c>
      <c r="AX479" s="15" t="s">
        <v>82</v>
      </c>
      <c r="AY479" s="239" t="s">
        <v>139</v>
      </c>
    </row>
    <row r="480" spans="1:65" s="13" customFormat="1" ht="22.5">
      <c r="B480" s="196"/>
      <c r="C480" s="197"/>
      <c r="D480" s="198" t="s">
        <v>151</v>
      </c>
      <c r="E480" s="199" t="s">
        <v>44</v>
      </c>
      <c r="F480" s="200" t="s">
        <v>757</v>
      </c>
      <c r="G480" s="197"/>
      <c r="H480" s="201">
        <v>162.99</v>
      </c>
      <c r="I480" s="202"/>
      <c r="J480" s="197"/>
      <c r="K480" s="197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151</v>
      </c>
      <c r="AU480" s="207" t="s">
        <v>91</v>
      </c>
      <c r="AV480" s="13" t="s">
        <v>91</v>
      </c>
      <c r="AW480" s="13" t="s">
        <v>42</v>
      </c>
      <c r="AX480" s="13" t="s">
        <v>82</v>
      </c>
      <c r="AY480" s="207" t="s">
        <v>139</v>
      </c>
    </row>
    <row r="481" spans="1:65" s="13" customFormat="1" ht="33.75">
      <c r="B481" s="196"/>
      <c r="C481" s="197"/>
      <c r="D481" s="198" t="s">
        <v>151</v>
      </c>
      <c r="E481" s="199" t="s">
        <v>44</v>
      </c>
      <c r="F481" s="200" t="s">
        <v>758</v>
      </c>
      <c r="G481" s="197"/>
      <c r="H481" s="201">
        <v>258.137</v>
      </c>
      <c r="I481" s="202"/>
      <c r="J481" s="197"/>
      <c r="K481" s="197"/>
      <c r="L481" s="203"/>
      <c r="M481" s="204"/>
      <c r="N481" s="205"/>
      <c r="O481" s="205"/>
      <c r="P481" s="205"/>
      <c r="Q481" s="205"/>
      <c r="R481" s="205"/>
      <c r="S481" s="205"/>
      <c r="T481" s="206"/>
      <c r="AT481" s="207" t="s">
        <v>151</v>
      </c>
      <c r="AU481" s="207" t="s">
        <v>91</v>
      </c>
      <c r="AV481" s="13" t="s">
        <v>91</v>
      </c>
      <c r="AW481" s="13" t="s">
        <v>42</v>
      </c>
      <c r="AX481" s="13" t="s">
        <v>82</v>
      </c>
      <c r="AY481" s="207" t="s">
        <v>139</v>
      </c>
    </row>
    <row r="482" spans="1:65" s="13" customFormat="1">
      <c r="B482" s="196"/>
      <c r="C482" s="197"/>
      <c r="D482" s="198" t="s">
        <v>151</v>
      </c>
      <c r="E482" s="199" t="s">
        <v>44</v>
      </c>
      <c r="F482" s="200" t="s">
        <v>435</v>
      </c>
      <c r="G482" s="197"/>
      <c r="H482" s="201">
        <v>6.9379999999999997</v>
      </c>
      <c r="I482" s="202"/>
      <c r="J482" s="197"/>
      <c r="K482" s="197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151</v>
      </c>
      <c r="AU482" s="207" t="s">
        <v>91</v>
      </c>
      <c r="AV482" s="13" t="s">
        <v>91</v>
      </c>
      <c r="AW482" s="13" t="s">
        <v>42</v>
      </c>
      <c r="AX482" s="13" t="s">
        <v>82</v>
      </c>
      <c r="AY482" s="207" t="s">
        <v>139</v>
      </c>
    </row>
    <row r="483" spans="1:65" s="13" customFormat="1">
      <c r="B483" s="196"/>
      <c r="C483" s="197"/>
      <c r="D483" s="198" t="s">
        <v>151</v>
      </c>
      <c r="E483" s="199" t="s">
        <v>44</v>
      </c>
      <c r="F483" s="200" t="s">
        <v>759</v>
      </c>
      <c r="G483" s="197"/>
      <c r="H483" s="201">
        <v>1.044</v>
      </c>
      <c r="I483" s="202"/>
      <c r="J483" s="197"/>
      <c r="K483" s="197"/>
      <c r="L483" s="203"/>
      <c r="M483" s="204"/>
      <c r="N483" s="205"/>
      <c r="O483" s="205"/>
      <c r="P483" s="205"/>
      <c r="Q483" s="205"/>
      <c r="R483" s="205"/>
      <c r="S483" s="205"/>
      <c r="T483" s="206"/>
      <c r="AT483" s="207" t="s">
        <v>151</v>
      </c>
      <c r="AU483" s="207" t="s">
        <v>91</v>
      </c>
      <c r="AV483" s="13" t="s">
        <v>91</v>
      </c>
      <c r="AW483" s="13" t="s">
        <v>42</v>
      </c>
      <c r="AX483" s="13" t="s">
        <v>82</v>
      </c>
      <c r="AY483" s="207" t="s">
        <v>139</v>
      </c>
    </row>
    <row r="484" spans="1:65" s="13" customFormat="1" ht="22.5">
      <c r="B484" s="196"/>
      <c r="C484" s="197"/>
      <c r="D484" s="198" t="s">
        <v>151</v>
      </c>
      <c r="E484" s="199" t="s">
        <v>44</v>
      </c>
      <c r="F484" s="200" t="s">
        <v>760</v>
      </c>
      <c r="G484" s="197"/>
      <c r="H484" s="201">
        <v>69.040000000000006</v>
      </c>
      <c r="I484" s="202"/>
      <c r="J484" s="197"/>
      <c r="K484" s="197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151</v>
      </c>
      <c r="AU484" s="207" t="s">
        <v>91</v>
      </c>
      <c r="AV484" s="13" t="s">
        <v>91</v>
      </c>
      <c r="AW484" s="13" t="s">
        <v>42</v>
      </c>
      <c r="AX484" s="13" t="s">
        <v>82</v>
      </c>
      <c r="AY484" s="207" t="s">
        <v>139</v>
      </c>
    </row>
    <row r="485" spans="1:65" s="13" customFormat="1" ht="22.5">
      <c r="B485" s="196"/>
      <c r="C485" s="197"/>
      <c r="D485" s="198" t="s">
        <v>151</v>
      </c>
      <c r="E485" s="199" t="s">
        <v>44</v>
      </c>
      <c r="F485" s="200" t="s">
        <v>761</v>
      </c>
      <c r="G485" s="197"/>
      <c r="H485" s="201">
        <v>69.040000000000006</v>
      </c>
      <c r="I485" s="202"/>
      <c r="J485" s="197"/>
      <c r="K485" s="197"/>
      <c r="L485" s="203"/>
      <c r="M485" s="204"/>
      <c r="N485" s="205"/>
      <c r="O485" s="205"/>
      <c r="P485" s="205"/>
      <c r="Q485" s="205"/>
      <c r="R485" s="205"/>
      <c r="S485" s="205"/>
      <c r="T485" s="206"/>
      <c r="AT485" s="207" t="s">
        <v>151</v>
      </c>
      <c r="AU485" s="207" t="s">
        <v>91</v>
      </c>
      <c r="AV485" s="13" t="s">
        <v>91</v>
      </c>
      <c r="AW485" s="13" t="s">
        <v>42</v>
      </c>
      <c r="AX485" s="13" t="s">
        <v>82</v>
      </c>
      <c r="AY485" s="207" t="s">
        <v>139</v>
      </c>
    </row>
    <row r="486" spans="1:65" s="13" customFormat="1" ht="22.5">
      <c r="B486" s="196"/>
      <c r="C486" s="197"/>
      <c r="D486" s="198" t="s">
        <v>151</v>
      </c>
      <c r="E486" s="199" t="s">
        <v>44</v>
      </c>
      <c r="F486" s="200" t="s">
        <v>762</v>
      </c>
      <c r="G486" s="197"/>
      <c r="H486" s="201">
        <v>45.585000000000001</v>
      </c>
      <c r="I486" s="202"/>
      <c r="J486" s="197"/>
      <c r="K486" s="197"/>
      <c r="L486" s="203"/>
      <c r="M486" s="204"/>
      <c r="N486" s="205"/>
      <c r="O486" s="205"/>
      <c r="P486" s="205"/>
      <c r="Q486" s="205"/>
      <c r="R486" s="205"/>
      <c r="S486" s="205"/>
      <c r="T486" s="206"/>
      <c r="AT486" s="207" t="s">
        <v>151</v>
      </c>
      <c r="AU486" s="207" t="s">
        <v>91</v>
      </c>
      <c r="AV486" s="13" t="s">
        <v>91</v>
      </c>
      <c r="AW486" s="13" t="s">
        <v>42</v>
      </c>
      <c r="AX486" s="13" t="s">
        <v>82</v>
      </c>
      <c r="AY486" s="207" t="s">
        <v>139</v>
      </c>
    </row>
    <row r="487" spans="1:65" s="13" customFormat="1">
      <c r="B487" s="196"/>
      <c r="C487" s="197"/>
      <c r="D487" s="198" t="s">
        <v>151</v>
      </c>
      <c r="E487" s="199" t="s">
        <v>44</v>
      </c>
      <c r="F487" s="200" t="s">
        <v>763</v>
      </c>
      <c r="G487" s="197"/>
      <c r="H487" s="201">
        <v>40.804000000000002</v>
      </c>
      <c r="I487" s="202"/>
      <c r="J487" s="197"/>
      <c r="K487" s="197"/>
      <c r="L487" s="203"/>
      <c r="M487" s="204"/>
      <c r="N487" s="205"/>
      <c r="O487" s="205"/>
      <c r="P487" s="205"/>
      <c r="Q487" s="205"/>
      <c r="R487" s="205"/>
      <c r="S487" s="205"/>
      <c r="T487" s="206"/>
      <c r="AT487" s="207" t="s">
        <v>151</v>
      </c>
      <c r="AU487" s="207" t="s">
        <v>91</v>
      </c>
      <c r="AV487" s="13" t="s">
        <v>91</v>
      </c>
      <c r="AW487" s="13" t="s">
        <v>42</v>
      </c>
      <c r="AX487" s="13" t="s">
        <v>82</v>
      </c>
      <c r="AY487" s="207" t="s">
        <v>139</v>
      </c>
    </row>
    <row r="488" spans="1:65" s="13" customFormat="1">
      <c r="B488" s="196"/>
      <c r="C488" s="197"/>
      <c r="D488" s="198" t="s">
        <v>151</v>
      </c>
      <c r="E488" s="199" t="s">
        <v>44</v>
      </c>
      <c r="F488" s="200" t="s">
        <v>764</v>
      </c>
      <c r="G488" s="197"/>
      <c r="H488" s="201">
        <v>105.574</v>
      </c>
      <c r="I488" s="202"/>
      <c r="J488" s="197"/>
      <c r="K488" s="197"/>
      <c r="L488" s="203"/>
      <c r="M488" s="204"/>
      <c r="N488" s="205"/>
      <c r="O488" s="205"/>
      <c r="P488" s="205"/>
      <c r="Q488" s="205"/>
      <c r="R488" s="205"/>
      <c r="S488" s="205"/>
      <c r="T488" s="206"/>
      <c r="AT488" s="207" t="s">
        <v>151</v>
      </c>
      <c r="AU488" s="207" t="s">
        <v>91</v>
      </c>
      <c r="AV488" s="13" t="s">
        <v>91</v>
      </c>
      <c r="AW488" s="13" t="s">
        <v>42</v>
      </c>
      <c r="AX488" s="13" t="s">
        <v>82</v>
      </c>
      <c r="AY488" s="207" t="s">
        <v>139</v>
      </c>
    </row>
    <row r="489" spans="1:65" s="13" customFormat="1">
      <c r="B489" s="196"/>
      <c r="C489" s="197"/>
      <c r="D489" s="198" t="s">
        <v>151</v>
      </c>
      <c r="E489" s="199" t="s">
        <v>44</v>
      </c>
      <c r="F489" s="200" t="s">
        <v>765</v>
      </c>
      <c r="G489" s="197"/>
      <c r="H489" s="201">
        <v>27.24</v>
      </c>
      <c r="I489" s="202"/>
      <c r="J489" s="197"/>
      <c r="K489" s="197"/>
      <c r="L489" s="203"/>
      <c r="M489" s="204"/>
      <c r="N489" s="205"/>
      <c r="O489" s="205"/>
      <c r="P489" s="205"/>
      <c r="Q489" s="205"/>
      <c r="R489" s="205"/>
      <c r="S489" s="205"/>
      <c r="T489" s="206"/>
      <c r="AT489" s="207" t="s">
        <v>151</v>
      </c>
      <c r="AU489" s="207" t="s">
        <v>91</v>
      </c>
      <c r="AV489" s="13" t="s">
        <v>91</v>
      </c>
      <c r="AW489" s="13" t="s">
        <v>42</v>
      </c>
      <c r="AX489" s="13" t="s">
        <v>82</v>
      </c>
      <c r="AY489" s="207" t="s">
        <v>139</v>
      </c>
    </row>
    <row r="490" spans="1:65" s="14" customFormat="1">
      <c r="B490" s="218"/>
      <c r="C490" s="219"/>
      <c r="D490" s="198" t="s">
        <v>151</v>
      </c>
      <c r="E490" s="220" t="s">
        <v>44</v>
      </c>
      <c r="F490" s="221" t="s">
        <v>168</v>
      </c>
      <c r="G490" s="219"/>
      <c r="H490" s="222">
        <v>786.39200000000005</v>
      </c>
      <c r="I490" s="223"/>
      <c r="J490" s="219"/>
      <c r="K490" s="219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151</v>
      </c>
      <c r="AU490" s="228" t="s">
        <v>91</v>
      </c>
      <c r="AV490" s="14" t="s">
        <v>147</v>
      </c>
      <c r="AW490" s="14" t="s">
        <v>42</v>
      </c>
      <c r="AX490" s="14" t="s">
        <v>89</v>
      </c>
      <c r="AY490" s="228" t="s">
        <v>139</v>
      </c>
    </row>
    <row r="491" spans="1:65" s="2" customFormat="1" ht="49.15" customHeight="1">
      <c r="A491" s="36"/>
      <c r="B491" s="37"/>
      <c r="C491" s="178" t="s">
        <v>766</v>
      </c>
      <c r="D491" s="178" t="s">
        <v>142</v>
      </c>
      <c r="E491" s="179" t="s">
        <v>767</v>
      </c>
      <c r="F491" s="180" t="s">
        <v>768</v>
      </c>
      <c r="G491" s="181" t="s">
        <v>162</v>
      </c>
      <c r="H491" s="182">
        <v>25.616</v>
      </c>
      <c r="I491" s="183"/>
      <c r="J491" s="184">
        <f>ROUND(I491*H491,2)</f>
        <v>0</v>
      </c>
      <c r="K491" s="180" t="s">
        <v>146</v>
      </c>
      <c r="L491" s="41"/>
      <c r="M491" s="185" t="s">
        <v>44</v>
      </c>
      <c r="N491" s="186" t="s">
        <v>53</v>
      </c>
      <c r="O491" s="66"/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9" t="s">
        <v>237</v>
      </c>
      <c r="AT491" s="189" t="s">
        <v>142</v>
      </c>
      <c r="AU491" s="189" t="s">
        <v>91</v>
      </c>
      <c r="AY491" s="18" t="s">
        <v>139</v>
      </c>
      <c r="BE491" s="190">
        <f>IF(N491="základní",J491,0)</f>
        <v>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8" t="s">
        <v>89</v>
      </c>
      <c r="BK491" s="190">
        <f>ROUND(I491*H491,2)</f>
        <v>0</v>
      </c>
      <c r="BL491" s="18" t="s">
        <v>237</v>
      </c>
      <c r="BM491" s="189" t="s">
        <v>769</v>
      </c>
    </row>
    <row r="492" spans="1:65" s="2" customFormat="1">
      <c r="A492" s="36"/>
      <c r="B492" s="37"/>
      <c r="C492" s="38"/>
      <c r="D492" s="191" t="s">
        <v>149</v>
      </c>
      <c r="E492" s="38"/>
      <c r="F492" s="192" t="s">
        <v>770</v>
      </c>
      <c r="G492" s="38"/>
      <c r="H492" s="38"/>
      <c r="I492" s="193"/>
      <c r="J492" s="38"/>
      <c r="K492" s="38"/>
      <c r="L492" s="41"/>
      <c r="M492" s="194"/>
      <c r="N492" s="195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8" t="s">
        <v>149</v>
      </c>
      <c r="AU492" s="18" t="s">
        <v>91</v>
      </c>
    </row>
    <row r="493" spans="1:65" s="13" customFormat="1">
      <c r="B493" s="196"/>
      <c r="C493" s="197"/>
      <c r="D493" s="198" t="s">
        <v>151</v>
      </c>
      <c r="E493" s="199" t="s">
        <v>44</v>
      </c>
      <c r="F493" s="200" t="s">
        <v>771</v>
      </c>
      <c r="G493" s="197"/>
      <c r="H493" s="201">
        <v>25.616</v>
      </c>
      <c r="I493" s="202"/>
      <c r="J493" s="197"/>
      <c r="K493" s="197"/>
      <c r="L493" s="203"/>
      <c r="M493" s="204"/>
      <c r="N493" s="205"/>
      <c r="O493" s="205"/>
      <c r="P493" s="205"/>
      <c r="Q493" s="205"/>
      <c r="R493" s="205"/>
      <c r="S493" s="205"/>
      <c r="T493" s="206"/>
      <c r="AT493" s="207" t="s">
        <v>151</v>
      </c>
      <c r="AU493" s="207" t="s">
        <v>91</v>
      </c>
      <c r="AV493" s="13" t="s">
        <v>91</v>
      </c>
      <c r="AW493" s="13" t="s">
        <v>42</v>
      </c>
      <c r="AX493" s="13" t="s">
        <v>89</v>
      </c>
      <c r="AY493" s="207" t="s">
        <v>139</v>
      </c>
    </row>
    <row r="494" spans="1:65" s="2" customFormat="1" ht="33" customHeight="1">
      <c r="A494" s="36"/>
      <c r="B494" s="37"/>
      <c r="C494" s="178" t="s">
        <v>772</v>
      </c>
      <c r="D494" s="178" t="s">
        <v>142</v>
      </c>
      <c r="E494" s="179" t="s">
        <v>773</v>
      </c>
      <c r="F494" s="180" t="s">
        <v>774</v>
      </c>
      <c r="G494" s="181" t="s">
        <v>162</v>
      </c>
      <c r="H494" s="182">
        <v>15.337999999999999</v>
      </c>
      <c r="I494" s="183"/>
      <c r="J494" s="184">
        <f>ROUND(I494*H494,2)</f>
        <v>0</v>
      </c>
      <c r="K494" s="180" t="s">
        <v>146</v>
      </c>
      <c r="L494" s="41"/>
      <c r="M494" s="185" t="s">
        <v>44</v>
      </c>
      <c r="N494" s="186" t="s">
        <v>53</v>
      </c>
      <c r="O494" s="66"/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9" t="s">
        <v>237</v>
      </c>
      <c r="AT494" s="189" t="s">
        <v>142</v>
      </c>
      <c r="AU494" s="189" t="s">
        <v>91</v>
      </c>
      <c r="AY494" s="18" t="s">
        <v>139</v>
      </c>
      <c r="BE494" s="190">
        <f>IF(N494="základní",J494,0)</f>
        <v>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8" t="s">
        <v>89</v>
      </c>
      <c r="BK494" s="190">
        <f>ROUND(I494*H494,2)</f>
        <v>0</v>
      </c>
      <c r="BL494" s="18" t="s">
        <v>237</v>
      </c>
      <c r="BM494" s="189" t="s">
        <v>775</v>
      </c>
    </row>
    <row r="495" spans="1:65" s="2" customFormat="1">
      <c r="A495" s="36"/>
      <c r="B495" s="37"/>
      <c r="C495" s="38"/>
      <c r="D495" s="191" t="s">
        <v>149</v>
      </c>
      <c r="E495" s="38"/>
      <c r="F495" s="192" t="s">
        <v>776</v>
      </c>
      <c r="G495" s="38"/>
      <c r="H495" s="38"/>
      <c r="I495" s="193"/>
      <c r="J495" s="38"/>
      <c r="K495" s="38"/>
      <c r="L495" s="41"/>
      <c r="M495" s="194"/>
      <c r="N495" s="195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8" t="s">
        <v>149</v>
      </c>
      <c r="AU495" s="18" t="s">
        <v>91</v>
      </c>
    </row>
    <row r="496" spans="1:65" s="13" customFormat="1">
      <c r="B496" s="196"/>
      <c r="C496" s="197"/>
      <c r="D496" s="198" t="s">
        <v>151</v>
      </c>
      <c r="E496" s="199" t="s">
        <v>44</v>
      </c>
      <c r="F496" s="200" t="s">
        <v>435</v>
      </c>
      <c r="G496" s="197"/>
      <c r="H496" s="201">
        <v>6.9379999999999997</v>
      </c>
      <c r="I496" s="202"/>
      <c r="J496" s="197"/>
      <c r="K496" s="197"/>
      <c r="L496" s="203"/>
      <c r="M496" s="204"/>
      <c r="N496" s="205"/>
      <c r="O496" s="205"/>
      <c r="P496" s="205"/>
      <c r="Q496" s="205"/>
      <c r="R496" s="205"/>
      <c r="S496" s="205"/>
      <c r="T496" s="206"/>
      <c r="AT496" s="207" t="s">
        <v>151</v>
      </c>
      <c r="AU496" s="207" t="s">
        <v>91</v>
      </c>
      <c r="AV496" s="13" t="s">
        <v>91</v>
      </c>
      <c r="AW496" s="13" t="s">
        <v>42</v>
      </c>
      <c r="AX496" s="13" t="s">
        <v>82</v>
      </c>
      <c r="AY496" s="207" t="s">
        <v>139</v>
      </c>
    </row>
    <row r="497" spans="1:65" s="13" customFormat="1" ht="22.5">
      <c r="B497" s="196"/>
      <c r="C497" s="197"/>
      <c r="D497" s="198" t="s">
        <v>151</v>
      </c>
      <c r="E497" s="199" t="s">
        <v>44</v>
      </c>
      <c r="F497" s="200" t="s">
        <v>777</v>
      </c>
      <c r="G497" s="197"/>
      <c r="H497" s="201">
        <v>8.4</v>
      </c>
      <c r="I497" s="202"/>
      <c r="J497" s="197"/>
      <c r="K497" s="197"/>
      <c r="L497" s="203"/>
      <c r="M497" s="204"/>
      <c r="N497" s="205"/>
      <c r="O497" s="205"/>
      <c r="P497" s="205"/>
      <c r="Q497" s="205"/>
      <c r="R497" s="205"/>
      <c r="S497" s="205"/>
      <c r="T497" s="206"/>
      <c r="AT497" s="207" t="s">
        <v>151</v>
      </c>
      <c r="AU497" s="207" t="s">
        <v>91</v>
      </c>
      <c r="AV497" s="13" t="s">
        <v>91</v>
      </c>
      <c r="AW497" s="13" t="s">
        <v>42</v>
      </c>
      <c r="AX497" s="13" t="s">
        <v>82</v>
      </c>
      <c r="AY497" s="207" t="s">
        <v>139</v>
      </c>
    </row>
    <row r="498" spans="1:65" s="14" customFormat="1">
      <c r="B498" s="218"/>
      <c r="C498" s="219"/>
      <c r="D498" s="198" t="s">
        <v>151</v>
      </c>
      <c r="E498" s="220" t="s">
        <v>44</v>
      </c>
      <c r="F498" s="221" t="s">
        <v>168</v>
      </c>
      <c r="G498" s="219"/>
      <c r="H498" s="222">
        <v>15.337999999999999</v>
      </c>
      <c r="I498" s="223"/>
      <c r="J498" s="219"/>
      <c r="K498" s="219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151</v>
      </c>
      <c r="AU498" s="228" t="s">
        <v>91</v>
      </c>
      <c r="AV498" s="14" t="s">
        <v>147</v>
      </c>
      <c r="AW498" s="14" t="s">
        <v>42</v>
      </c>
      <c r="AX498" s="14" t="s">
        <v>89</v>
      </c>
      <c r="AY498" s="228" t="s">
        <v>139</v>
      </c>
    </row>
    <row r="499" spans="1:65" s="2" customFormat="1" ht="49.15" customHeight="1">
      <c r="A499" s="36"/>
      <c r="B499" s="37"/>
      <c r="C499" s="178" t="s">
        <v>778</v>
      </c>
      <c r="D499" s="178" t="s">
        <v>142</v>
      </c>
      <c r="E499" s="179" t="s">
        <v>779</v>
      </c>
      <c r="F499" s="180" t="s">
        <v>780</v>
      </c>
      <c r="G499" s="181" t="s">
        <v>162</v>
      </c>
      <c r="H499" s="182">
        <v>693.93799999999999</v>
      </c>
      <c r="I499" s="183"/>
      <c r="J499" s="184">
        <f>ROUND(I499*H499,2)</f>
        <v>0</v>
      </c>
      <c r="K499" s="180" t="s">
        <v>146</v>
      </c>
      <c r="L499" s="41"/>
      <c r="M499" s="185" t="s">
        <v>44</v>
      </c>
      <c r="N499" s="186" t="s">
        <v>53</v>
      </c>
      <c r="O499" s="66"/>
      <c r="P499" s="187">
        <f>O499*H499</f>
        <v>0</v>
      </c>
      <c r="Q499" s="187">
        <v>0</v>
      </c>
      <c r="R499" s="187">
        <f>Q499*H499</f>
        <v>0</v>
      </c>
      <c r="S499" s="187">
        <v>1.4999999999999999E-2</v>
      </c>
      <c r="T499" s="188">
        <f>S499*H499</f>
        <v>10.40907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9" t="s">
        <v>237</v>
      </c>
      <c r="AT499" s="189" t="s">
        <v>142</v>
      </c>
      <c r="AU499" s="189" t="s">
        <v>91</v>
      </c>
      <c r="AY499" s="18" t="s">
        <v>139</v>
      </c>
      <c r="BE499" s="190">
        <f>IF(N499="základní",J499,0)</f>
        <v>0</v>
      </c>
      <c r="BF499" s="190">
        <f>IF(N499="snížená",J499,0)</f>
        <v>0</v>
      </c>
      <c r="BG499" s="190">
        <f>IF(N499="zákl. přenesená",J499,0)</f>
        <v>0</v>
      </c>
      <c r="BH499" s="190">
        <f>IF(N499="sníž. přenesená",J499,0)</f>
        <v>0</v>
      </c>
      <c r="BI499" s="190">
        <f>IF(N499="nulová",J499,0)</f>
        <v>0</v>
      </c>
      <c r="BJ499" s="18" t="s">
        <v>89</v>
      </c>
      <c r="BK499" s="190">
        <f>ROUND(I499*H499,2)</f>
        <v>0</v>
      </c>
      <c r="BL499" s="18" t="s">
        <v>237</v>
      </c>
      <c r="BM499" s="189" t="s">
        <v>781</v>
      </c>
    </row>
    <row r="500" spans="1:65" s="2" customFormat="1">
      <c r="A500" s="36"/>
      <c r="B500" s="37"/>
      <c r="C500" s="38"/>
      <c r="D500" s="191" t="s">
        <v>149</v>
      </c>
      <c r="E500" s="38"/>
      <c r="F500" s="192" t="s">
        <v>782</v>
      </c>
      <c r="G500" s="38"/>
      <c r="H500" s="38"/>
      <c r="I500" s="193"/>
      <c r="J500" s="38"/>
      <c r="K500" s="38"/>
      <c r="L500" s="41"/>
      <c r="M500" s="194"/>
      <c r="N500" s="195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8" t="s">
        <v>149</v>
      </c>
      <c r="AU500" s="18" t="s">
        <v>91</v>
      </c>
    </row>
    <row r="501" spans="1:65" s="13" customFormat="1" ht="22.5">
      <c r="B501" s="196"/>
      <c r="C501" s="197"/>
      <c r="D501" s="198" t="s">
        <v>151</v>
      </c>
      <c r="E501" s="199" t="s">
        <v>44</v>
      </c>
      <c r="F501" s="200" t="s">
        <v>783</v>
      </c>
      <c r="G501" s="197"/>
      <c r="H501" s="201">
        <v>132.81399999999999</v>
      </c>
      <c r="I501" s="202"/>
      <c r="J501" s="197"/>
      <c r="K501" s="197"/>
      <c r="L501" s="203"/>
      <c r="M501" s="204"/>
      <c r="N501" s="205"/>
      <c r="O501" s="205"/>
      <c r="P501" s="205"/>
      <c r="Q501" s="205"/>
      <c r="R501" s="205"/>
      <c r="S501" s="205"/>
      <c r="T501" s="206"/>
      <c r="AT501" s="207" t="s">
        <v>151</v>
      </c>
      <c r="AU501" s="207" t="s">
        <v>91</v>
      </c>
      <c r="AV501" s="13" t="s">
        <v>91</v>
      </c>
      <c r="AW501" s="13" t="s">
        <v>42</v>
      </c>
      <c r="AX501" s="13" t="s">
        <v>82</v>
      </c>
      <c r="AY501" s="207" t="s">
        <v>139</v>
      </c>
    </row>
    <row r="502" spans="1:65" s="13" customFormat="1" ht="33.75">
      <c r="B502" s="196"/>
      <c r="C502" s="197"/>
      <c r="D502" s="198" t="s">
        <v>151</v>
      </c>
      <c r="E502" s="199" t="s">
        <v>44</v>
      </c>
      <c r="F502" s="200" t="s">
        <v>784</v>
      </c>
      <c r="G502" s="197"/>
      <c r="H502" s="201">
        <v>216.28</v>
      </c>
      <c r="I502" s="202"/>
      <c r="J502" s="197"/>
      <c r="K502" s="197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151</v>
      </c>
      <c r="AU502" s="207" t="s">
        <v>91</v>
      </c>
      <c r="AV502" s="13" t="s">
        <v>91</v>
      </c>
      <c r="AW502" s="13" t="s">
        <v>42</v>
      </c>
      <c r="AX502" s="13" t="s">
        <v>82</v>
      </c>
      <c r="AY502" s="207" t="s">
        <v>139</v>
      </c>
    </row>
    <row r="503" spans="1:65" s="13" customFormat="1" ht="33.75">
      <c r="B503" s="196"/>
      <c r="C503" s="197"/>
      <c r="D503" s="198" t="s">
        <v>151</v>
      </c>
      <c r="E503" s="199" t="s">
        <v>44</v>
      </c>
      <c r="F503" s="200" t="s">
        <v>785</v>
      </c>
      <c r="G503" s="197"/>
      <c r="H503" s="201">
        <v>304.04000000000002</v>
      </c>
      <c r="I503" s="202"/>
      <c r="J503" s="197"/>
      <c r="K503" s="197"/>
      <c r="L503" s="203"/>
      <c r="M503" s="204"/>
      <c r="N503" s="205"/>
      <c r="O503" s="205"/>
      <c r="P503" s="205"/>
      <c r="Q503" s="205"/>
      <c r="R503" s="205"/>
      <c r="S503" s="205"/>
      <c r="T503" s="206"/>
      <c r="AT503" s="207" t="s">
        <v>151</v>
      </c>
      <c r="AU503" s="207" t="s">
        <v>91</v>
      </c>
      <c r="AV503" s="13" t="s">
        <v>91</v>
      </c>
      <c r="AW503" s="13" t="s">
        <v>42</v>
      </c>
      <c r="AX503" s="13" t="s">
        <v>82</v>
      </c>
      <c r="AY503" s="207" t="s">
        <v>139</v>
      </c>
    </row>
    <row r="504" spans="1:65" s="13" customFormat="1">
      <c r="B504" s="196"/>
      <c r="C504" s="197"/>
      <c r="D504" s="198" t="s">
        <v>151</v>
      </c>
      <c r="E504" s="199" t="s">
        <v>44</v>
      </c>
      <c r="F504" s="200" t="s">
        <v>786</v>
      </c>
      <c r="G504" s="197"/>
      <c r="H504" s="201">
        <v>40.804000000000002</v>
      </c>
      <c r="I504" s="202"/>
      <c r="J504" s="197"/>
      <c r="K504" s="197"/>
      <c r="L504" s="203"/>
      <c r="M504" s="204"/>
      <c r="N504" s="205"/>
      <c r="O504" s="205"/>
      <c r="P504" s="205"/>
      <c r="Q504" s="205"/>
      <c r="R504" s="205"/>
      <c r="S504" s="205"/>
      <c r="T504" s="206"/>
      <c r="AT504" s="207" t="s">
        <v>151</v>
      </c>
      <c r="AU504" s="207" t="s">
        <v>91</v>
      </c>
      <c r="AV504" s="13" t="s">
        <v>91</v>
      </c>
      <c r="AW504" s="13" t="s">
        <v>42</v>
      </c>
      <c r="AX504" s="13" t="s">
        <v>82</v>
      </c>
      <c r="AY504" s="207" t="s">
        <v>139</v>
      </c>
    </row>
    <row r="505" spans="1:65" s="14" customFormat="1">
      <c r="B505" s="218"/>
      <c r="C505" s="219"/>
      <c r="D505" s="198" t="s">
        <v>151</v>
      </c>
      <c r="E505" s="220" t="s">
        <v>44</v>
      </c>
      <c r="F505" s="221" t="s">
        <v>168</v>
      </c>
      <c r="G505" s="219"/>
      <c r="H505" s="222">
        <v>693.93799999999999</v>
      </c>
      <c r="I505" s="223"/>
      <c r="J505" s="219"/>
      <c r="K505" s="219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151</v>
      </c>
      <c r="AU505" s="228" t="s">
        <v>91</v>
      </c>
      <c r="AV505" s="14" t="s">
        <v>147</v>
      </c>
      <c r="AW505" s="14" t="s">
        <v>42</v>
      </c>
      <c r="AX505" s="14" t="s">
        <v>89</v>
      </c>
      <c r="AY505" s="228" t="s">
        <v>139</v>
      </c>
    </row>
    <row r="506" spans="1:65" s="2" customFormat="1" ht="24.2" customHeight="1">
      <c r="A506" s="36"/>
      <c r="B506" s="37"/>
      <c r="C506" s="178" t="s">
        <v>787</v>
      </c>
      <c r="D506" s="178" t="s">
        <v>142</v>
      </c>
      <c r="E506" s="179" t="s">
        <v>788</v>
      </c>
      <c r="F506" s="180" t="s">
        <v>789</v>
      </c>
      <c r="G506" s="181" t="s">
        <v>162</v>
      </c>
      <c r="H506" s="182">
        <v>567.505</v>
      </c>
      <c r="I506" s="183"/>
      <c r="J506" s="184">
        <f>ROUND(I506*H506,2)</f>
        <v>0</v>
      </c>
      <c r="K506" s="180" t="s">
        <v>146</v>
      </c>
      <c r="L506" s="41"/>
      <c r="M506" s="185" t="s">
        <v>44</v>
      </c>
      <c r="N506" s="186" t="s">
        <v>53</v>
      </c>
      <c r="O506" s="66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9" t="s">
        <v>237</v>
      </c>
      <c r="AT506" s="189" t="s">
        <v>142</v>
      </c>
      <c r="AU506" s="189" t="s">
        <v>91</v>
      </c>
      <c r="AY506" s="18" t="s">
        <v>139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8" t="s">
        <v>89</v>
      </c>
      <c r="BK506" s="190">
        <f>ROUND(I506*H506,2)</f>
        <v>0</v>
      </c>
      <c r="BL506" s="18" t="s">
        <v>237</v>
      </c>
      <c r="BM506" s="189" t="s">
        <v>790</v>
      </c>
    </row>
    <row r="507" spans="1:65" s="2" customFormat="1">
      <c r="A507" s="36"/>
      <c r="B507" s="37"/>
      <c r="C507" s="38"/>
      <c r="D507" s="191" t="s">
        <v>149</v>
      </c>
      <c r="E507" s="38"/>
      <c r="F507" s="192" t="s">
        <v>791</v>
      </c>
      <c r="G507" s="38"/>
      <c r="H507" s="38"/>
      <c r="I507" s="193"/>
      <c r="J507" s="38"/>
      <c r="K507" s="38"/>
      <c r="L507" s="41"/>
      <c r="M507" s="194"/>
      <c r="N507" s="195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8" t="s">
        <v>149</v>
      </c>
      <c r="AU507" s="18" t="s">
        <v>91</v>
      </c>
    </row>
    <row r="508" spans="1:65" s="15" customFormat="1">
      <c r="B508" s="230"/>
      <c r="C508" s="231"/>
      <c r="D508" s="198" t="s">
        <v>151</v>
      </c>
      <c r="E508" s="232" t="s">
        <v>44</v>
      </c>
      <c r="F508" s="233" t="s">
        <v>688</v>
      </c>
      <c r="G508" s="231"/>
      <c r="H508" s="232" t="s">
        <v>44</v>
      </c>
      <c r="I508" s="234"/>
      <c r="J508" s="231"/>
      <c r="K508" s="231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151</v>
      </c>
      <c r="AU508" s="239" t="s">
        <v>91</v>
      </c>
      <c r="AV508" s="15" t="s">
        <v>89</v>
      </c>
      <c r="AW508" s="15" t="s">
        <v>42</v>
      </c>
      <c r="AX508" s="15" t="s">
        <v>82</v>
      </c>
      <c r="AY508" s="239" t="s">
        <v>139</v>
      </c>
    </row>
    <row r="509" spans="1:65" s="13" customFormat="1" ht="22.5">
      <c r="B509" s="196"/>
      <c r="C509" s="197"/>
      <c r="D509" s="198" t="s">
        <v>151</v>
      </c>
      <c r="E509" s="199" t="s">
        <v>44</v>
      </c>
      <c r="F509" s="200" t="s">
        <v>757</v>
      </c>
      <c r="G509" s="197"/>
      <c r="H509" s="201">
        <v>162.99</v>
      </c>
      <c r="I509" s="202"/>
      <c r="J509" s="197"/>
      <c r="K509" s="197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151</v>
      </c>
      <c r="AU509" s="207" t="s">
        <v>91</v>
      </c>
      <c r="AV509" s="13" t="s">
        <v>91</v>
      </c>
      <c r="AW509" s="13" t="s">
        <v>42</v>
      </c>
      <c r="AX509" s="13" t="s">
        <v>82</v>
      </c>
      <c r="AY509" s="207" t="s">
        <v>139</v>
      </c>
    </row>
    <row r="510" spans="1:65" s="13" customFormat="1" ht="33.75">
      <c r="B510" s="196"/>
      <c r="C510" s="197"/>
      <c r="D510" s="198" t="s">
        <v>151</v>
      </c>
      <c r="E510" s="199" t="s">
        <v>44</v>
      </c>
      <c r="F510" s="200" t="s">
        <v>758</v>
      </c>
      <c r="G510" s="197"/>
      <c r="H510" s="201">
        <v>258.137</v>
      </c>
      <c r="I510" s="202"/>
      <c r="J510" s="197"/>
      <c r="K510" s="197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151</v>
      </c>
      <c r="AU510" s="207" t="s">
        <v>91</v>
      </c>
      <c r="AV510" s="13" t="s">
        <v>91</v>
      </c>
      <c r="AW510" s="13" t="s">
        <v>42</v>
      </c>
      <c r="AX510" s="13" t="s">
        <v>82</v>
      </c>
      <c r="AY510" s="207" t="s">
        <v>139</v>
      </c>
    </row>
    <row r="511" spans="1:65" s="13" customFormat="1">
      <c r="B511" s="196"/>
      <c r="C511" s="197"/>
      <c r="D511" s="198" t="s">
        <v>151</v>
      </c>
      <c r="E511" s="199" t="s">
        <v>44</v>
      </c>
      <c r="F511" s="200" t="s">
        <v>763</v>
      </c>
      <c r="G511" s="197"/>
      <c r="H511" s="201">
        <v>40.804000000000002</v>
      </c>
      <c r="I511" s="202"/>
      <c r="J511" s="197"/>
      <c r="K511" s="197"/>
      <c r="L511" s="203"/>
      <c r="M511" s="204"/>
      <c r="N511" s="205"/>
      <c r="O511" s="205"/>
      <c r="P511" s="205"/>
      <c r="Q511" s="205"/>
      <c r="R511" s="205"/>
      <c r="S511" s="205"/>
      <c r="T511" s="206"/>
      <c r="AT511" s="207" t="s">
        <v>151</v>
      </c>
      <c r="AU511" s="207" t="s">
        <v>91</v>
      </c>
      <c r="AV511" s="13" t="s">
        <v>91</v>
      </c>
      <c r="AW511" s="13" t="s">
        <v>42</v>
      </c>
      <c r="AX511" s="13" t="s">
        <v>82</v>
      </c>
      <c r="AY511" s="207" t="s">
        <v>139</v>
      </c>
    </row>
    <row r="512" spans="1:65" s="13" customFormat="1">
      <c r="B512" s="196"/>
      <c r="C512" s="197"/>
      <c r="D512" s="198" t="s">
        <v>151</v>
      </c>
      <c r="E512" s="199" t="s">
        <v>44</v>
      </c>
      <c r="F512" s="200" t="s">
        <v>764</v>
      </c>
      <c r="G512" s="197"/>
      <c r="H512" s="201">
        <v>105.574</v>
      </c>
      <c r="I512" s="202"/>
      <c r="J512" s="197"/>
      <c r="K512" s="197"/>
      <c r="L512" s="203"/>
      <c r="M512" s="204"/>
      <c r="N512" s="205"/>
      <c r="O512" s="205"/>
      <c r="P512" s="205"/>
      <c r="Q512" s="205"/>
      <c r="R512" s="205"/>
      <c r="S512" s="205"/>
      <c r="T512" s="206"/>
      <c r="AT512" s="207" t="s">
        <v>151</v>
      </c>
      <c r="AU512" s="207" t="s">
        <v>91</v>
      </c>
      <c r="AV512" s="13" t="s">
        <v>91</v>
      </c>
      <c r="AW512" s="13" t="s">
        <v>42</v>
      </c>
      <c r="AX512" s="13" t="s">
        <v>82</v>
      </c>
      <c r="AY512" s="207" t="s">
        <v>139</v>
      </c>
    </row>
    <row r="513" spans="1:65" s="14" customFormat="1">
      <c r="B513" s="218"/>
      <c r="C513" s="219"/>
      <c r="D513" s="198" t="s">
        <v>151</v>
      </c>
      <c r="E513" s="220" t="s">
        <v>44</v>
      </c>
      <c r="F513" s="221" t="s">
        <v>168</v>
      </c>
      <c r="G513" s="219"/>
      <c r="H513" s="222">
        <v>567.505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151</v>
      </c>
      <c r="AU513" s="228" t="s">
        <v>91</v>
      </c>
      <c r="AV513" s="14" t="s">
        <v>147</v>
      </c>
      <c r="AW513" s="14" t="s">
        <v>42</v>
      </c>
      <c r="AX513" s="14" t="s">
        <v>89</v>
      </c>
      <c r="AY513" s="228" t="s">
        <v>139</v>
      </c>
    </row>
    <row r="514" spans="1:65" s="2" customFormat="1" ht="16.5" customHeight="1">
      <c r="A514" s="36"/>
      <c r="B514" s="37"/>
      <c r="C514" s="178" t="s">
        <v>792</v>
      </c>
      <c r="D514" s="178" t="s">
        <v>142</v>
      </c>
      <c r="E514" s="179" t="s">
        <v>793</v>
      </c>
      <c r="F514" s="180" t="s">
        <v>794</v>
      </c>
      <c r="G514" s="181" t="s">
        <v>198</v>
      </c>
      <c r="H514" s="182">
        <v>6.5</v>
      </c>
      <c r="I514" s="183"/>
      <c r="J514" s="184">
        <f>ROUND(I514*H514,2)</f>
        <v>0</v>
      </c>
      <c r="K514" s="180" t="s">
        <v>146</v>
      </c>
      <c r="L514" s="41"/>
      <c r="M514" s="185" t="s">
        <v>44</v>
      </c>
      <c r="N514" s="186" t="s">
        <v>53</v>
      </c>
      <c r="O514" s="66"/>
      <c r="P514" s="187">
        <f>O514*H514</f>
        <v>0</v>
      </c>
      <c r="Q514" s="187">
        <v>0</v>
      </c>
      <c r="R514" s="187">
        <f>Q514*H514</f>
        <v>0</v>
      </c>
      <c r="S514" s="187">
        <v>0</v>
      </c>
      <c r="T514" s="188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9" t="s">
        <v>237</v>
      </c>
      <c r="AT514" s="189" t="s">
        <v>142</v>
      </c>
      <c r="AU514" s="189" t="s">
        <v>91</v>
      </c>
      <c r="AY514" s="18" t="s">
        <v>139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18" t="s">
        <v>89</v>
      </c>
      <c r="BK514" s="190">
        <f>ROUND(I514*H514,2)</f>
        <v>0</v>
      </c>
      <c r="BL514" s="18" t="s">
        <v>237</v>
      </c>
      <c r="BM514" s="189" t="s">
        <v>795</v>
      </c>
    </row>
    <row r="515" spans="1:65" s="2" customFormat="1">
      <c r="A515" s="36"/>
      <c r="B515" s="37"/>
      <c r="C515" s="38"/>
      <c r="D515" s="191" t="s">
        <v>149</v>
      </c>
      <c r="E515" s="38"/>
      <c r="F515" s="192" t="s">
        <v>796</v>
      </c>
      <c r="G515" s="38"/>
      <c r="H515" s="38"/>
      <c r="I515" s="193"/>
      <c r="J515" s="38"/>
      <c r="K515" s="38"/>
      <c r="L515" s="41"/>
      <c r="M515" s="194"/>
      <c r="N515" s="195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8" t="s">
        <v>149</v>
      </c>
      <c r="AU515" s="18" t="s">
        <v>91</v>
      </c>
    </row>
    <row r="516" spans="1:65" s="13" customFormat="1">
      <c r="B516" s="196"/>
      <c r="C516" s="197"/>
      <c r="D516" s="198" t="s">
        <v>151</v>
      </c>
      <c r="E516" s="199" t="s">
        <v>44</v>
      </c>
      <c r="F516" s="200" t="s">
        <v>797</v>
      </c>
      <c r="G516" s="197"/>
      <c r="H516" s="201">
        <v>6.5</v>
      </c>
      <c r="I516" s="202"/>
      <c r="J516" s="197"/>
      <c r="K516" s="197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151</v>
      </c>
      <c r="AU516" s="207" t="s">
        <v>91</v>
      </c>
      <c r="AV516" s="13" t="s">
        <v>91</v>
      </c>
      <c r="AW516" s="13" t="s">
        <v>42</v>
      </c>
      <c r="AX516" s="13" t="s">
        <v>89</v>
      </c>
      <c r="AY516" s="207" t="s">
        <v>139</v>
      </c>
    </row>
    <row r="517" spans="1:65" s="2" customFormat="1" ht="24.2" customHeight="1">
      <c r="A517" s="36"/>
      <c r="B517" s="37"/>
      <c r="C517" s="178" t="s">
        <v>798</v>
      </c>
      <c r="D517" s="178" t="s">
        <v>142</v>
      </c>
      <c r="E517" s="179" t="s">
        <v>799</v>
      </c>
      <c r="F517" s="180" t="s">
        <v>800</v>
      </c>
      <c r="G517" s="181" t="s">
        <v>198</v>
      </c>
      <c r="H517" s="182">
        <v>655.51199999999994</v>
      </c>
      <c r="I517" s="183"/>
      <c r="J517" s="184">
        <f>ROUND(I517*H517,2)</f>
        <v>0</v>
      </c>
      <c r="K517" s="180" t="s">
        <v>146</v>
      </c>
      <c r="L517" s="41"/>
      <c r="M517" s="185" t="s">
        <v>44</v>
      </c>
      <c r="N517" s="186" t="s">
        <v>53</v>
      </c>
      <c r="O517" s="66"/>
      <c r="P517" s="187">
        <f>O517*H517</f>
        <v>0</v>
      </c>
      <c r="Q517" s="187">
        <v>2.0000000000000002E-5</v>
      </c>
      <c r="R517" s="187">
        <f>Q517*H517</f>
        <v>1.311024E-2</v>
      </c>
      <c r="S517" s="187">
        <v>0</v>
      </c>
      <c r="T517" s="188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9" t="s">
        <v>237</v>
      </c>
      <c r="AT517" s="189" t="s">
        <v>142</v>
      </c>
      <c r="AU517" s="189" t="s">
        <v>91</v>
      </c>
      <c r="AY517" s="18" t="s">
        <v>139</v>
      </c>
      <c r="BE517" s="190">
        <f>IF(N517="základní",J517,0)</f>
        <v>0</v>
      </c>
      <c r="BF517" s="190">
        <f>IF(N517="snížená",J517,0)</f>
        <v>0</v>
      </c>
      <c r="BG517" s="190">
        <f>IF(N517="zákl. přenesená",J517,0)</f>
        <v>0</v>
      </c>
      <c r="BH517" s="190">
        <f>IF(N517="sníž. přenesená",J517,0)</f>
        <v>0</v>
      </c>
      <c r="BI517" s="190">
        <f>IF(N517="nulová",J517,0)</f>
        <v>0</v>
      </c>
      <c r="BJ517" s="18" t="s">
        <v>89</v>
      </c>
      <c r="BK517" s="190">
        <f>ROUND(I517*H517,2)</f>
        <v>0</v>
      </c>
      <c r="BL517" s="18" t="s">
        <v>237</v>
      </c>
      <c r="BM517" s="189" t="s">
        <v>801</v>
      </c>
    </row>
    <row r="518" spans="1:65" s="2" customFormat="1">
      <c r="A518" s="36"/>
      <c r="B518" s="37"/>
      <c r="C518" s="38"/>
      <c r="D518" s="191" t="s">
        <v>149</v>
      </c>
      <c r="E518" s="38"/>
      <c r="F518" s="192" t="s">
        <v>802</v>
      </c>
      <c r="G518" s="38"/>
      <c r="H518" s="38"/>
      <c r="I518" s="193"/>
      <c r="J518" s="38"/>
      <c r="K518" s="38"/>
      <c r="L518" s="41"/>
      <c r="M518" s="194"/>
      <c r="N518" s="195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8" t="s">
        <v>149</v>
      </c>
      <c r="AU518" s="18" t="s">
        <v>91</v>
      </c>
    </row>
    <row r="519" spans="1:65" s="15" customFormat="1">
      <c r="B519" s="230"/>
      <c r="C519" s="231"/>
      <c r="D519" s="198" t="s">
        <v>151</v>
      </c>
      <c r="E519" s="232" t="s">
        <v>44</v>
      </c>
      <c r="F519" s="233" t="s">
        <v>693</v>
      </c>
      <c r="G519" s="231"/>
      <c r="H519" s="232" t="s">
        <v>44</v>
      </c>
      <c r="I519" s="234"/>
      <c r="J519" s="231"/>
      <c r="K519" s="231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151</v>
      </c>
      <c r="AU519" s="239" t="s">
        <v>91</v>
      </c>
      <c r="AV519" s="15" t="s">
        <v>89</v>
      </c>
      <c r="AW519" s="15" t="s">
        <v>42</v>
      </c>
      <c r="AX519" s="15" t="s">
        <v>82</v>
      </c>
      <c r="AY519" s="239" t="s">
        <v>139</v>
      </c>
    </row>
    <row r="520" spans="1:65" s="13" customFormat="1" ht="33.75">
      <c r="B520" s="196"/>
      <c r="C520" s="197"/>
      <c r="D520" s="198" t="s">
        <v>151</v>
      </c>
      <c r="E520" s="199" t="s">
        <v>44</v>
      </c>
      <c r="F520" s="200" t="s">
        <v>803</v>
      </c>
      <c r="G520" s="197"/>
      <c r="H520" s="201">
        <v>171.56800000000001</v>
      </c>
      <c r="I520" s="202"/>
      <c r="J520" s="197"/>
      <c r="K520" s="197"/>
      <c r="L520" s="203"/>
      <c r="M520" s="204"/>
      <c r="N520" s="205"/>
      <c r="O520" s="205"/>
      <c r="P520" s="205"/>
      <c r="Q520" s="205"/>
      <c r="R520" s="205"/>
      <c r="S520" s="205"/>
      <c r="T520" s="206"/>
      <c r="AT520" s="207" t="s">
        <v>151</v>
      </c>
      <c r="AU520" s="207" t="s">
        <v>91</v>
      </c>
      <c r="AV520" s="13" t="s">
        <v>91</v>
      </c>
      <c r="AW520" s="13" t="s">
        <v>42</v>
      </c>
      <c r="AX520" s="13" t="s">
        <v>82</v>
      </c>
      <c r="AY520" s="207" t="s">
        <v>139</v>
      </c>
    </row>
    <row r="521" spans="1:65" s="13" customFormat="1" ht="33.75">
      <c r="B521" s="196"/>
      <c r="C521" s="197"/>
      <c r="D521" s="198" t="s">
        <v>151</v>
      </c>
      <c r="E521" s="199" t="s">
        <v>44</v>
      </c>
      <c r="F521" s="200" t="s">
        <v>804</v>
      </c>
      <c r="G521" s="197"/>
      <c r="H521" s="201">
        <v>271.72300000000001</v>
      </c>
      <c r="I521" s="202"/>
      <c r="J521" s="197"/>
      <c r="K521" s="197"/>
      <c r="L521" s="203"/>
      <c r="M521" s="204"/>
      <c r="N521" s="205"/>
      <c r="O521" s="205"/>
      <c r="P521" s="205"/>
      <c r="Q521" s="205"/>
      <c r="R521" s="205"/>
      <c r="S521" s="205"/>
      <c r="T521" s="206"/>
      <c r="AT521" s="207" t="s">
        <v>151</v>
      </c>
      <c r="AU521" s="207" t="s">
        <v>91</v>
      </c>
      <c r="AV521" s="13" t="s">
        <v>91</v>
      </c>
      <c r="AW521" s="13" t="s">
        <v>42</v>
      </c>
      <c r="AX521" s="13" t="s">
        <v>82</v>
      </c>
      <c r="AY521" s="207" t="s">
        <v>139</v>
      </c>
    </row>
    <row r="522" spans="1:65" s="13" customFormat="1">
      <c r="B522" s="196"/>
      <c r="C522" s="197"/>
      <c r="D522" s="198" t="s">
        <v>151</v>
      </c>
      <c r="E522" s="199" t="s">
        <v>44</v>
      </c>
      <c r="F522" s="200" t="s">
        <v>805</v>
      </c>
      <c r="G522" s="197"/>
      <c r="H522" s="201">
        <v>42.951999999999998</v>
      </c>
      <c r="I522" s="202"/>
      <c r="J522" s="197"/>
      <c r="K522" s="197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151</v>
      </c>
      <c r="AU522" s="207" t="s">
        <v>91</v>
      </c>
      <c r="AV522" s="13" t="s">
        <v>91</v>
      </c>
      <c r="AW522" s="13" t="s">
        <v>42</v>
      </c>
      <c r="AX522" s="13" t="s">
        <v>82</v>
      </c>
      <c r="AY522" s="207" t="s">
        <v>139</v>
      </c>
    </row>
    <row r="523" spans="1:65" s="13" customFormat="1">
      <c r="B523" s="196"/>
      <c r="C523" s="197"/>
      <c r="D523" s="198" t="s">
        <v>151</v>
      </c>
      <c r="E523" s="199" t="s">
        <v>44</v>
      </c>
      <c r="F523" s="200" t="s">
        <v>806</v>
      </c>
      <c r="G523" s="197"/>
      <c r="H523" s="201">
        <v>111.13</v>
      </c>
      <c r="I523" s="202"/>
      <c r="J523" s="197"/>
      <c r="K523" s="197"/>
      <c r="L523" s="203"/>
      <c r="M523" s="204"/>
      <c r="N523" s="205"/>
      <c r="O523" s="205"/>
      <c r="P523" s="205"/>
      <c r="Q523" s="205"/>
      <c r="R523" s="205"/>
      <c r="S523" s="205"/>
      <c r="T523" s="206"/>
      <c r="AT523" s="207" t="s">
        <v>151</v>
      </c>
      <c r="AU523" s="207" t="s">
        <v>91</v>
      </c>
      <c r="AV523" s="13" t="s">
        <v>91</v>
      </c>
      <c r="AW523" s="13" t="s">
        <v>42</v>
      </c>
      <c r="AX523" s="13" t="s">
        <v>82</v>
      </c>
      <c r="AY523" s="207" t="s">
        <v>139</v>
      </c>
    </row>
    <row r="524" spans="1:65" s="13" customFormat="1" ht="22.5">
      <c r="B524" s="196"/>
      <c r="C524" s="197"/>
      <c r="D524" s="198" t="s">
        <v>151</v>
      </c>
      <c r="E524" s="199" t="s">
        <v>44</v>
      </c>
      <c r="F524" s="200" t="s">
        <v>807</v>
      </c>
      <c r="G524" s="197"/>
      <c r="H524" s="201">
        <v>58.139000000000003</v>
      </c>
      <c r="I524" s="202"/>
      <c r="J524" s="197"/>
      <c r="K524" s="197"/>
      <c r="L524" s="203"/>
      <c r="M524" s="204"/>
      <c r="N524" s="205"/>
      <c r="O524" s="205"/>
      <c r="P524" s="205"/>
      <c r="Q524" s="205"/>
      <c r="R524" s="205"/>
      <c r="S524" s="205"/>
      <c r="T524" s="206"/>
      <c r="AT524" s="207" t="s">
        <v>151</v>
      </c>
      <c r="AU524" s="207" t="s">
        <v>91</v>
      </c>
      <c r="AV524" s="13" t="s">
        <v>91</v>
      </c>
      <c r="AW524" s="13" t="s">
        <v>42</v>
      </c>
      <c r="AX524" s="13" t="s">
        <v>82</v>
      </c>
      <c r="AY524" s="207" t="s">
        <v>139</v>
      </c>
    </row>
    <row r="525" spans="1:65" s="14" customFormat="1">
      <c r="B525" s="218"/>
      <c r="C525" s="219"/>
      <c r="D525" s="198" t="s">
        <v>151</v>
      </c>
      <c r="E525" s="220" t="s">
        <v>44</v>
      </c>
      <c r="F525" s="221" t="s">
        <v>168</v>
      </c>
      <c r="G525" s="219"/>
      <c r="H525" s="222">
        <v>655.51199999999994</v>
      </c>
      <c r="I525" s="223"/>
      <c r="J525" s="219"/>
      <c r="K525" s="219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151</v>
      </c>
      <c r="AU525" s="228" t="s">
        <v>91</v>
      </c>
      <c r="AV525" s="14" t="s">
        <v>147</v>
      </c>
      <c r="AW525" s="14" t="s">
        <v>42</v>
      </c>
      <c r="AX525" s="14" t="s">
        <v>89</v>
      </c>
      <c r="AY525" s="228" t="s">
        <v>139</v>
      </c>
    </row>
    <row r="526" spans="1:65" s="2" customFormat="1" ht="21.75" customHeight="1">
      <c r="A526" s="36"/>
      <c r="B526" s="37"/>
      <c r="C526" s="208" t="s">
        <v>808</v>
      </c>
      <c r="D526" s="208" t="s">
        <v>153</v>
      </c>
      <c r="E526" s="209" t="s">
        <v>809</v>
      </c>
      <c r="F526" s="210" t="s">
        <v>810</v>
      </c>
      <c r="G526" s="211" t="s">
        <v>223</v>
      </c>
      <c r="H526" s="212">
        <v>22.048999999999999</v>
      </c>
      <c r="I526" s="213"/>
      <c r="J526" s="214">
        <f>ROUND(I526*H526,2)</f>
        <v>0</v>
      </c>
      <c r="K526" s="210" t="s">
        <v>146</v>
      </c>
      <c r="L526" s="215"/>
      <c r="M526" s="216" t="s">
        <v>44</v>
      </c>
      <c r="N526" s="217" t="s">
        <v>53</v>
      </c>
      <c r="O526" s="66"/>
      <c r="P526" s="187">
        <f>O526*H526</f>
        <v>0</v>
      </c>
      <c r="Q526" s="187">
        <v>0.55000000000000004</v>
      </c>
      <c r="R526" s="187">
        <f>Q526*H526</f>
        <v>12.126950000000001</v>
      </c>
      <c r="S526" s="187">
        <v>0</v>
      </c>
      <c r="T526" s="188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89" t="s">
        <v>343</v>
      </c>
      <c r="AT526" s="189" t="s">
        <v>153</v>
      </c>
      <c r="AU526" s="189" t="s">
        <v>91</v>
      </c>
      <c r="AY526" s="18" t="s">
        <v>139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8" t="s">
        <v>89</v>
      </c>
      <c r="BK526" s="190">
        <f>ROUND(I526*H526,2)</f>
        <v>0</v>
      </c>
      <c r="BL526" s="18" t="s">
        <v>237</v>
      </c>
      <c r="BM526" s="189" t="s">
        <v>811</v>
      </c>
    </row>
    <row r="527" spans="1:65" s="15" customFormat="1" ht="22.5">
      <c r="B527" s="230"/>
      <c r="C527" s="231"/>
      <c r="D527" s="198" t="s">
        <v>151</v>
      </c>
      <c r="E527" s="232" t="s">
        <v>44</v>
      </c>
      <c r="F527" s="233" t="s">
        <v>756</v>
      </c>
      <c r="G527" s="231"/>
      <c r="H527" s="232" t="s">
        <v>44</v>
      </c>
      <c r="I527" s="234"/>
      <c r="J527" s="231"/>
      <c r="K527" s="231"/>
      <c r="L527" s="235"/>
      <c r="M527" s="236"/>
      <c r="N527" s="237"/>
      <c r="O527" s="237"/>
      <c r="P527" s="237"/>
      <c r="Q527" s="237"/>
      <c r="R527" s="237"/>
      <c r="S527" s="237"/>
      <c r="T527" s="238"/>
      <c r="AT527" s="239" t="s">
        <v>151</v>
      </c>
      <c r="AU527" s="239" t="s">
        <v>91</v>
      </c>
      <c r="AV527" s="15" t="s">
        <v>89</v>
      </c>
      <c r="AW527" s="15" t="s">
        <v>42</v>
      </c>
      <c r="AX527" s="15" t="s">
        <v>82</v>
      </c>
      <c r="AY527" s="239" t="s">
        <v>139</v>
      </c>
    </row>
    <row r="528" spans="1:65" s="13" customFormat="1" ht="33.75">
      <c r="B528" s="196"/>
      <c r="C528" s="197"/>
      <c r="D528" s="198" t="s">
        <v>151</v>
      </c>
      <c r="E528" s="199" t="s">
        <v>44</v>
      </c>
      <c r="F528" s="200" t="s">
        <v>677</v>
      </c>
      <c r="G528" s="197"/>
      <c r="H528" s="201">
        <v>4.4820000000000002</v>
      </c>
      <c r="I528" s="202"/>
      <c r="J528" s="197"/>
      <c r="K528" s="197"/>
      <c r="L528" s="203"/>
      <c r="M528" s="204"/>
      <c r="N528" s="205"/>
      <c r="O528" s="205"/>
      <c r="P528" s="205"/>
      <c r="Q528" s="205"/>
      <c r="R528" s="205"/>
      <c r="S528" s="205"/>
      <c r="T528" s="206"/>
      <c r="AT528" s="207" t="s">
        <v>151</v>
      </c>
      <c r="AU528" s="207" t="s">
        <v>91</v>
      </c>
      <c r="AV528" s="13" t="s">
        <v>91</v>
      </c>
      <c r="AW528" s="13" t="s">
        <v>42</v>
      </c>
      <c r="AX528" s="13" t="s">
        <v>82</v>
      </c>
      <c r="AY528" s="207" t="s">
        <v>139</v>
      </c>
    </row>
    <row r="529" spans="1:65" s="13" customFormat="1" ht="33.75">
      <c r="B529" s="196"/>
      <c r="C529" s="197"/>
      <c r="D529" s="198" t="s">
        <v>151</v>
      </c>
      <c r="E529" s="199" t="s">
        <v>44</v>
      </c>
      <c r="F529" s="200" t="s">
        <v>678</v>
      </c>
      <c r="G529" s="197"/>
      <c r="H529" s="201">
        <v>7.0990000000000002</v>
      </c>
      <c r="I529" s="202"/>
      <c r="J529" s="197"/>
      <c r="K529" s="197"/>
      <c r="L529" s="203"/>
      <c r="M529" s="204"/>
      <c r="N529" s="205"/>
      <c r="O529" s="205"/>
      <c r="P529" s="205"/>
      <c r="Q529" s="205"/>
      <c r="R529" s="205"/>
      <c r="S529" s="205"/>
      <c r="T529" s="206"/>
      <c r="AT529" s="207" t="s">
        <v>151</v>
      </c>
      <c r="AU529" s="207" t="s">
        <v>91</v>
      </c>
      <c r="AV529" s="13" t="s">
        <v>91</v>
      </c>
      <c r="AW529" s="13" t="s">
        <v>42</v>
      </c>
      <c r="AX529" s="13" t="s">
        <v>82</v>
      </c>
      <c r="AY529" s="207" t="s">
        <v>139</v>
      </c>
    </row>
    <row r="530" spans="1:65" s="13" customFormat="1">
      <c r="B530" s="196"/>
      <c r="C530" s="197"/>
      <c r="D530" s="198" t="s">
        <v>151</v>
      </c>
      <c r="E530" s="199" t="s">
        <v>44</v>
      </c>
      <c r="F530" s="200" t="s">
        <v>679</v>
      </c>
      <c r="G530" s="197"/>
      <c r="H530" s="201">
        <v>0.191</v>
      </c>
      <c r="I530" s="202"/>
      <c r="J530" s="197"/>
      <c r="K530" s="197"/>
      <c r="L530" s="203"/>
      <c r="M530" s="204"/>
      <c r="N530" s="205"/>
      <c r="O530" s="205"/>
      <c r="P530" s="205"/>
      <c r="Q530" s="205"/>
      <c r="R530" s="205"/>
      <c r="S530" s="205"/>
      <c r="T530" s="206"/>
      <c r="AT530" s="207" t="s">
        <v>151</v>
      </c>
      <c r="AU530" s="207" t="s">
        <v>91</v>
      </c>
      <c r="AV530" s="13" t="s">
        <v>91</v>
      </c>
      <c r="AW530" s="13" t="s">
        <v>42</v>
      </c>
      <c r="AX530" s="13" t="s">
        <v>82</v>
      </c>
      <c r="AY530" s="207" t="s">
        <v>139</v>
      </c>
    </row>
    <row r="531" spans="1:65" s="13" customFormat="1" ht="22.5">
      <c r="B531" s="196"/>
      <c r="C531" s="197"/>
      <c r="D531" s="198" t="s">
        <v>151</v>
      </c>
      <c r="E531" s="199" t="s">
        <v>44</v>
      </c>
      <c r="F531" s="200" t="s">
        <v>680</v>
      </c>
      <c r="G531" s="197"/>
      <c r="H531" s="201">
        <v>2.9000000000000001E-2</v>
      </c>
      <c r="I531" s="202"/>
      <c r="J531" s="197"/>
      <c r="K531" s="197"/>
      <c r="L531" s="203"/>
      <c r="M531" s="204"/>
      <c r="N531" s="205"/>
      <c r="O531" s="205"/>
      <c r="P531" s="205"/>
      <c r="Q531" s="205"/>
      <c r="R531" s="205"/>
      <c r="S531" s="205"/>
      <c r="T531" s="206"/>
      <c r="AT531" s="207" t="s">
        <v>151</v>
      </c>
      <c r="AU531" s="207" t="s">
        <v>91</v>
      </c>
      <c r="AV531" s="13" t="s">
        <v>91</v>
      </c>
      <c r="AW531" s="13" t="s">
        <v>42</v>
      </c>
      <c r="AX531" s="13" t="s">
        <v>82</v>
      </c>
      <c r="AY531" s="207" t="s">
        <v>139</v>
      </c>
    </row>
    <row r="532" spans="1:65" s="13" customFormat="1" ht="22.5">
      <c r="B532" s="196"/>
      <c r="C532" s="197"/>
      <c r="D532" s="198" t="s">
        <v>151</v>
      </c>
      <c r="E532" s="199" t="s">
        <v>44</v>
      </c>
      <c r="F532" s="200" t="s">
        <v>681</v>
      </c>
      <c r="G532" s="197"/>
      <c r="H532" s="201">
        <v>1.899</v>
      </c>
      <c r="I532" s="202"/>
      <c r="J532" s="197"/>
      <c r="K532" s="197"/>
      <c r="L532" s="203"/>
      <c r="M532" s="204"/>
      <c r="N532" s="205"/>
      <c r="O532" s="205"/>
      <c r="P532" s="205"/>
      <c r="Q532" s="205"/>
      <c r="R532" s="205"/>
      <c r="S532" s="205"/>
      <c r="T532" s="206"/>
      <c r="AT532" s="207" t="s">
        <v>151</v>
      </c>
      <c r="AU532" s="207" t="s">
        <v>91</v>
      </c>
      <c r="AV532" s="13" t="s">
        <v>91</v>
      </c>
      <c r="AW532" s="13" t="s">
        <v>42</v>
      </c>
      <c r="AX532" s="13" t="s">
        <v>82</v>
      </c>
      <c r="AY532" s="207" t="s">
        <v>139</v>
      </c>
    </row>
    <row r="533" spans="1:65" s="13" customFormat="1" ht="22.5">
      <c r="B533" s="196"/>
      <c r="C533" s="197"/>
      <c r="D533" s="198" t="s">
        <v>151</v>
      </c>
      <c r="E533" s="199" t="s">
        <v>44</v>
      </c>
      <c r="F533" s="200" t="s">
        <v>682</v>
      </c>
      <c r="G533" s="197"/>
      <c r="H533" s="201">
        <v>1.899</v>
      </c>
      <c r="I533" s="202"/>
      <c r="J533" s="197"/>
      <c r="K533" s="197"/>
      <c r="L533" s="203"/>
      <c r="M533" s="204"/>
      <c r="N533" s="205"/>
      <c r="O533" s="205"/>
      <c r="P533" s="205"/>
      <c r="Q533" s="205"/>
      <c r="R533" s="205"/>
      <c r="S533" s="205"/>
      <c r="T533" s="206"/>
      <c r="AT533" s="207" t="s">
        <v>151</v>
      </c>
      <c r="AU533" s="207" t="s">
        <v>91</v>
      </c>
      <c r="AV533" s="13" t="s">
        <v>91</v>
      </c>
      <c r="AW533" s="13" t="s">
        <v>42</v>
      </c>
      <c r="AX533" s="13" t="s">
        <v>82</v>
      </c>
      <c r="AY533" s="207" t="s">
        <v>139</v>
      </c>
    </row>
    <row r="534" spans="1:65" s="13" customFormat="1" ht="22.5">
      <c r="B534" s="196"/>
      <c r="C534" s="197"/>
      <c r="D534" s="198" t="s">
        <v>151</v>
      </c>
      <c r="E534" s="199" t="s">
        <v>44</v>
      </c>
      <c r="F534" s="200" t="s">
        <v>683</v>
      </c>
      <c r="G534" s="197"/>
      <c r="H534" s="201">
        <v>1.254</v>
      </c>
      <c r="I534" s="202"/>
      <c r="J534" s="197"/>
      <c r="K534" s="197"/>
      <c r="L534" s="203"/>
      <c r="M534" s="204"/>
      <c r="N534" s="205"/>
      <c r="O534" s="205"/>
      <c r="P534" s="205"/>
      <c r="Q534" s="205"/>
      <c r="R534" s="205"/>
      <c r="S534" s="205"/>
      <c r="T534" s="206"/>
      <c r="AT534" s="207" t="s">
        <v>151</v>
      </c>
      <c r="AU534" s="207" t="s">
        <v>91</v>
      </c>
      <c r="AV534" s="13" t="s">
        <v>91</v>
      </c>
      <c r="AW534" s="13" t="s">
        <v>42</v>
      </c>
      <c r="AX534" s="13" t="s">
        <v>82</v>
      </c>
      <c r="AY534" s="207" t="s">
        <v>139</v>
      </c>
    </row>
    <row r="535" spans="1:65" s="13" customFormat="1">
      <c r="B535" s="196"/>
      <c r="C535" s="197"/>
      <c r="D535" s="198" t="s">
        <v>151</v>
      </c>
      <c r="E535" s="199" t="s">
        <v>44</v>
      </c>
      <c r="F535" s="200" t="s">
        <v>684</v>
      </c>
      <c r="G535" s="197"/>
      <c r="H535" s="201">
        <v>1.1220000000000001</v>
      </c>
      <c r="I535" s="202"/>
      <c r="J535" s="197"/>
      <c r="K535" s="197"/>
      <c r="L535" s="203"/>
      <c r="M535" s="204"/>
      <c r="N535" s="205"/>
      <c r="O535" s="205"/>
      <c r="P535" s="205"/>
      <c r="Q535" s="205"/>
      <c r="R535" s="205"/>
      <c r="S535" s="205"/>
      <c r="T535" s="206"/>
      <c r="AT535" s="207" t="s">
        <v>151</v>
      </c>
      <c r="AU535" s="207" t="s">
        <v>91</v>
      </c>
      <c r="AV535" s="13" t="s">
        <v>91</v>
      </c>
      <c r="AW535" s="13" t="s">
        <v>42</v>
      </c>
      <c r="AX535" s="13" t="s">
        <v>82</v>
      </c>
      <c r="AY535" s="207" t="s">
        <v>139</v>
      </c>
    </row>
    <row r="536" spans="1:65" s="13" customFormat="1">
      <c r="B536" s="196"/>
      <c r="C536" s="197"/>
      <c r="D536" s="198" t="s">
        <v>151</v>
      </c>
      <c r="E536" s="199" t="s">
        <v>44</v>
      </c>
      <c r="F536" s="200" t="s">
        <v>685</v>
      </c>
      <c r="G536" s="197"/>
      <c r="H536" s="201">
        <v>2.903</v>
      </c>
      <c r="I536" s="202"/>
      <c r="J536" s="197"/>
      <c r="K536" s="197"/>
      <c r="L536" s="203"/>
      <c r="M536" s="204"/>
      <c r="N536" s="205"/>
      <c r="O536" s="205"/>
      <c r="P536" s="205"/>
      <c r="Q536" s="205"/>
      <c r="R536" s="205"/>
      <c r="S536" s="205"/>
      <c r="T536" s="206"/>
      <c r="AT536" s="207" t="s">
        <v>151</v>
      </c>
      <c r="AU536" s="207" t="s">
        <v>91</v>
      </c>
      <c r="AV536" s="13" t="s">
        <v>91</v>
      </c>
      <c r="AW536" s="13" t="s">
        <v>42</v>
      </c>
      <c r="AX536" s="13" t="s">
        <v>82</v>
      </c>
      <c r="AY536" s="207" t="s">
        <v>139</v>
      </c>
    </row>
    <row r="537" spans="1:65" s="13" customFormat="1">
      <c r="B537" s="196"/>
      <c r="C537" s="197"/>
      <c r="D537" s="198" t="s">
        <v>151</v>
      </c>
      <c r="E537" s="199" t="s">
        <v>44</v>
      </c>
      <c r="F537" s="200" t="s">
        <v>686</v>
      </c>
      <c r="G537" s="197"/>
      <c r="H537" s="201">
        <v>0.749</v>
      </c>
      <c r="I537" s="202"/>
      <c r="J537" s="197"/>
      <c r="K537" s="197"/>
      <c r="L537" s="203"/>
      <c r="M537" s="204"/>
      <c r="N537" s="205"/>
      <c r="O537" s="205"/>
      <c r="P537" s="205"/>
      <c r="Q537" s="205"/>
      <c r="R537" s="205"/>
      <c r="S537" s="205"/>
      <c r="T537" s="206"/>
      <c r="AT537" s="207" t="s">
        <v>151</v>
      </c>
      <c r="AU537" s="207" t="s">
        <v>91</v>
      </c>
      <c r="AV537" s="13" t="s">
        <v>91</v>
      </c>
      <c r="AW537" s="13" t="s">
        <v>42</v>
      </c>
      <c r="AX537" s="13" t="s">
        <v>82</v>
      </c>
      <c r="AY537" s="207" t="s">
        <v>139</v>
      </c>
    </row>
    <row r="538" spans="1:65" s="13" customFormat="1">
      <c r="B538" s="196"/>
      <c r="C538" s="197"/>
      <c r="D538" s="198" t="s">
        <v>151</v>
      </c>
      <c r="E538" s="199" t="s">
        <v>44</v>
      </c>
      <c r="F538" s="200" t="s">
        <v>679</v>
      </c>
      <c r="G538" s="197"/>
      <c r="H538" s="201">
        <v>0.191</v>
      </c>
      <c r="I538" s="202"/>
      <c r="J538" s="197"/>
      <c r="K538" s="197"/>
      <c r="L538" s="203"/>
      <c r="M538" s="204"/>
      <c r="N538" s="205"/>
      <c r="O538" s="205"/>
      <c r="P538" s="205"/>
      <c r="Q538" s="205"/>
      <c r="R538" s="205"/>
      <c r="S538" s="205"/>
      <c r="T538" s="206"/>
      <c r="AT538" s="207" t="s">
        <v>151</v>
      </c>
      <c r="AU538" s="207" t="s">
        <v>91</v>
      </c>
      <c r="AV538" s="13" t="s">
        <v>91</v>
      </c>
      <c r="AW538" s="13" t="s">
        <v>42</v>
      </c>
      <c r="AX538" s="13" t="s">
        <v>82</v>
      </c>
      <c r="AY538" s="207" t="s">
        <v>139</v>
      </c>
    </row>
    <row r="539" spans="1:65" s="13" customFormat="1" ht="22.5">
      <c r="B539" s="196"/>
      <c r="C539" s="197"/>
      <c r="D539" s="198" t="s">
        <v>151</v>
      </c>
      <c r="E539" s="199" t="s">
        <v>44</v>
      </c>
      <c r="F539" s="200" t="s">
        <v>687</v>
      </c>
      <c r="G539" s="197"/>
      <c r="H539" s="201">
        <v>0.23100000000000001</v>
      </c>
      <c r="I539" s="202"/>
      <c r="J539" s="197"/>
      <c r="K539" s="197"/>
      <c r="L539" s="203"/>
      <c r="M539" s="204"/>
      <c r="N539" s="205"/>
      <c r="O539" s="205"/>
      <c r="P539" s="205"/>
      <c r="Q539" s="205"/>
      <c r="R539" s="205"/>
      <c r="S539" s="205"/>
      <c r="T539" s="206"/>
      <c r="AT539" s="207" t="s">
        <v>151</v>
      </c>
      <c r="AU539" s="207" t="s">
        <v>91</v>
      </c>
      <c r="AV539" s="13" t="s">
        <v>91</v>
      </c>
      <c r="AW539" s="13" t="s">
        <v>42</v>
      </c>
      <c r="AX539" s="13" t="s">
        <v>82</v>
      </c>
      <c r="AY539" s="207" t="s">
        <v>139</v>
      </c>
    </row>
    <row r="540" spans="1:65" s="14" customFormat="1">
      <c r="B540" s="218"/>
      <c r="C540" s="219"/>
      <c r="D540" s="198" t="s">
        <v>151</v>
      </c>
      <c r="E540" s="220" t="s">
        <v>44</v>
      </c>
      <c r="F540" s="221" t="s">
        <v>168</v>
      </c>
      <c r="G540" s="219"/>
      <c r="H540" s="222">
        <v>22.048999999999999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151</v>
      </c>
      <c r="AU540" s="228" t="s">
        <v>91</v>
      </c>
      <c r="AV540" s="14" t="s">
        <v>147</v>
      </c>
      <c r="AW540" s="14" t="s">
        <v>42</v>
      </c>
      <c r="AX540" s="14" t="s">
        <v>89</v>
      </c>
      <c r="AY540" s="228" t="s">
        <v>139</v>
      </c>
    </row>
    <row r="541" spans="1:65" s="2" customFormat="1" ht="24.2" customHeight="1">
      <c r="A541" s="36"/>
      <c r="B541" s="37"/>
      <c r="C541" s="208" t="s">
        <v>812</v>
      </c>
      <c r="D541" s="208" t="s">
        <v>153</v>
      </c>
      <c r="E541" s="209" t="s">
        <v>813</v>
      </c>
      <c r="F541" s="210" t="s">
        <v>814</v>
      </c>
      <c r="G541" s="211" t="s">
        <v>223</v>
      </c>
      <c r="H541" s="212">
        <v>6.0090000000000003</v>
      </c>
      <c r="I541" s="213"/>
      <c r="J541" s="214">
        <f>ROUND(I541*H541,2)</f>
        <v>0</v>
      </c>
      <c r="K541" s="210" t="s">
        <v>146</v>
      </c>
      <c r="L541" s="215"/>
      <c r="M541" s="216" t="s">
        <v>44</v>
      </c>
      <c r="N541" s="217" t="s">
        <v>53</v>
      </c>
      <c r="O541" s="66"/>
      <c r="P541" s="187">
        <f>O541*H541</f>
        <v>0</v>
      </c>
      <c r="Q541" s="187">
        <v>0.55000000000000004</v>
      </c>
      <c r="R541" s="187">
        <f>Q541*H541</f>
        <v>3.3049500000000003</v>
      </c>
      <c r="S541" s="187">
        <v>0</v>
      </c>
      <c r="T541" s="188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9" t="s">
        <v>343</v>
      </c>
      <c r="AT541" s="189" t="s">
        <v>153</v>
      </c>
      <c r="AU541" s="189" t="s">
        <v>91</v>
      </c>
      <c r="AY541" s="18" t="s">
        <v>139</v>
      </c>
      <c r="BE541" s="190">
        <f>IF(N541="základní",J541,0)</f>
        <v>0</v>
      </c>
      <c r="BF541" s="190">
        <f>IF(N541="snížená",J541,0)</f>
        <v>0</v>
      </c>
      <c r="BG541" s="190">
        <f>IF(N541="zákl. přenesená",J541,0)</f>
        <v>0</v>
      </c>
      <c r="BH541" s="190">
        <f>IF(N541="sníž. přenesená",J541,0)</f>
        <v>0</v>
      </c>
      <c r="BI541" s="190">
        <f>IF(N541="nulová",J541,0)</f>
        <v>0</v>
      </c>
      <c r="BJ541" s="18" t="s">
        <v>89</v>
      </c>
      <c r="BK541" s="190">
        <f>ROUND(I541*H541,2)</f>
        <v>0</v>
      </c>
      <c r="BL541" s="18" t="s">
        <v>237</v>
      </c>
      <c r="BM541" s="189" t="s">
        <v>815</v>
      </c>
    </row>
    <row r="542" spans="1:65" s="15" customFormat="1">
      <c r="B542" s="230"/>
      <c r="C542" s="231"/>
      <c r="D542" s="198" t="s">
        <v>151</v>
      </c>
      <c r="E542" s="232" t="s">
        <v>44</v>
      </c>
      <c r="F542" s="233" t="s">
        <v>688</v>
      </c>
      <c r="G542" s="231"/>
      <c r="H542" s="232" t="s">
        <v>44</v>
      </c>
      <c r="I542" s="234"/>
      <c r="J542" s="231"/>
      <c r="K542" s="231"/>
      <c r="L542" s="235"/>
      <c r="M542" s="236"/>
      <c r="N542" s="237"/>
      <c r="O542" s="237"/>
      <c r="P542" s="237"/>
      <c r="Q542" s="237"/>
      <c r="R542" s="237"/>
      <c r="S542" s="237"/>
      <c r="T542" s="238"/>
      <c r="AT542" s="239" t="s">
        <v>151</v>
      </c>
      <c r="AU542" s="239" t="s">
        <v>91</v>
      </c>
      <c r="AV542" s="15" t="s">
        <v>89</v>
      </c>
      <c r="AW542" s="15" t="s">
        <v>42</v>
      </c>
      <c r="AX542" s="15" t="s">
        <v>82</v>
      </c>
      <c r="AY542" s="239" t="s">
        <v>139</v>
      </c>
    </row>
    <row r="543" spans="1:65" s="13" customFormat="1" ht="33.75">
      <c r="B543" s="196"/>
      <c r="C543" s="197"/>
      <c r="D543" s="198" t="s">
        <v>151</v>
      </c>
      <c r="E543" s="199" t="s">
        <v>44</v>
      </c>
      <c r="F543" s="200" t="s">
        <v>689</v>
      </c>
      <c r="G543" s="197"/>
      <c r="H543" s="201">
        <v>1.2290000000000001</v>
      </c>
      <c r="I543" s="202"/>
      <c r="J543" s="197"/>
      <c r="K543" s="197"/>
      <c r="L543" s="203"/>
      <c r="M543" s="204"/>
      <c r="N543" s="205"/>
      <c r="O543" s="205"/>
      <c r="P543" s="205"/>
      <c r="Q543" s="205"/>
      <c r="R543" s="205"/>
      <c r="S543" s="205"/>
      <c r="T543" s="206"/>
      <c r="AT543" s="207" t="s">
        <v>151</v>
      </c>
      <c r="AU543" s="207" t="s">
        <v>91</v>
      </c>
      <c r="AV543" s="13" t="s">
        <v>91</v>
      </c>
      <c r="AW543" s="13" t="s">
        <v>42</v>
      </c>
      <c r="AX543" s="13" t="s">
        <v>82</v>
      </c>
      <c r="AY543" s="207" t="s">
        <v>139</v>
      </c>
    </row>
    <row r="544" spans="1:65" s="13" customFormat="1" ht="33.75">
      <c r="B544" s="196"/>
      <c r="C544" s="197"/>
      <c r="D544" s="198" t="s">
        <v>151</v>
      </c>
      <c r="E544" s="199" t="s">
        <v>44</v>
      </c>
      <c r="F544" s="200" t="s">
        <v>690</v>
      </c>
      <c r="G544" s="197"/>
      <c r="H544" s="201">
        <v>1.9470000000000001</v>
      </c>
      <c r="I544" s="202"/>
      <c r="J544" s="197"/>
      <c r="K544" s="197"/>
      <c r="L544" s="203"/>
      <c r="M544" s="204"/>
      <c r="N544" s="205"/>
      <c r="O544" s="205"/>
      <c r="P544" s="205"/>
      <c r="Q544" s="205"/>
      <c r="R544" s="205"/>
      <c r="S544" s="205"/>
      <c r="T544" s="206"/>
      <c r="AT544" s="207" t="s">
        <v>151</v>
      </c>
      <c r="AU544" s="207" t="s">
        <v>91</v>
      </c>
      <c r="AV544" s="13" t="s">
        <v>91</v>
      </c>
      <c r="AW544" s="13" t="s">
        <v>42</v>
      </c>
      <c r="AX544" s="13" t="s">
        <v>82</v>
      </c>
      <c r="AY544" s="207" t="s">
        <v>139</v>
      </c>
    </row>
    <row r="545" spans="1:65" s="13" customFormat="1">
      <c r="B545" s="196"/>
      <c r="C545" s="197"/>
      <c r="D545" s="198" t="s">
        <v>151</v>
      </c>
      <c r="E545" s="199" t="s">
        <v>44</v>
      </c>
      <c r="F545" s="200" t="s">
        <v>691</v>
      </c>
      <c r="G545" s="197"/>
      <c r="H545" s="201">
        <v>0.308</v>
      </c>
      <c r="I545" s="202"/>
      <c r="J545" s="197"/>
      <c r="K545" s="197"/>
      <c r="L545" s="203"/>
      <c r="M545" s="204"/>
      <c r="N545" s="205"/>
      <c r="O545" s="205"/>
      <c r="P545" s="205"/>
      <c r="Q545" s="205"/>
      <c r="R545" s="205"/>
      <c r="S545" s="205"/>
      <c r="T545" s="206"/>
      <c r="AT545" s="207" t="s">
        <v>151</v>
      </c>
      <c r="AU545" s="207" t="s">
        <v>91</v>
      </c>
      <c r="AV545" s="13" t="s">
        <v>91</v>
      </c>
      <c r="AW545" s="13" t="s">
        <v>42</v>
      </c>
      <c r="AX545" s="13" t="s">
        <v>82</v>
      </c>
      <c r="AY545" s="207" t="s">
        <v>139</v>
      </c>
    </row>
    <row r="546" spans="1:65" s="13" customFormat="1">
      <c r="B546" s="196"/>
      <c r="C546" s="197"/>
      <c r="D546" s="198" t="s">
        <v>151</v>
      </c>
      <c r="E546" s="199" t="s">
        <v>44</v>
      </c>
      <c r="F546" s="200" t="s">
        <v>692</v>
      </c>
      <c r="G546" s="197"/>
      <c r="H546" s="201">
        <v>0.79600000000000004</v>
      </c>
      <c r="I546" s="202"/>
      <c r="J546" s="197"/>
      <c r="K546" s="197"/>
      <c r="L546" s="203"/>
      <c r="M546" s="204"/>
      <c r="N546" s="205"/>
      <c r="O546" s="205"/>
      <c r="P546" s="205"/>
      <c r="Q546" s="205"/>
      <c r="R546" s="205"/>
      <c r="S546" s="205"/>
      <c r="T546" s="206"/>
      <c r="AT546" s="207" t="s">
        <v>151</v>
      </c>
      <c r="AU546" s="207" t="s">
        <v>91</v>
      </c>
      <c r="AV546" s="13" t="s">
        <v>91</v>
      </c>
      <c r="AW546" s="13" t="s">
        <v>42</v>
      </c>
      <c r="AX546" s="13" t="s">
        <v>82</v>
      </c>
      <c r="AY546" s="207" t="s">
        <v>139</v>
      </c>
    </row>
    <row r="547" spans="1:65" s="15" customFormat="1">
      <c r="B547" s="230"/>
      <c r="C547" s="231"/>
      <c r="D547" s="198" t="s">
        <v>151</v>
      </c>
      <c r="E547" s="232" t="s">
        <v>44</v>
      </c>
      <c r="F547" s="233" t="s">
        <v>693</v>
      </c>
      <c r="G547" s="231"/>
      <c r="H547" s="232" t="s">
        <v>44</v>
      </c>
      <c r="I547" s="234"/>
      <c r="J547" s="231"/>
      <c r="K547" s="231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151</v>
      </c>
      <c r="AU547" s="239" t="s">
        <v>91</v>
      </c>
      <c r="AV547" s="15" t="s">
        <v>89</v>
      </c>
      <c r="AW547" s="15" t="s">
        <v>42</v>
      </c>
      <c r="AX547" s="15" t="s">
        <v>82</v>
      </c>
      <c r="AY547" s="239" t="s">
        <v>139</v>
      </c>
    </row>
    <row r="548" spans="1:65" s="13" customFormat="1" ht="33.75">
      <c r="B548" s="196"/>
      <c r="C548" s="197"/>
      <c r="D548" s="198" t="s">
        <v>151</v>
      </c>
      <c r="E548" s="199" t="s">
        <v>44</v>
      </c>
      <c r="F548" s="200" t="s">
        <v>694</v>
      </c>
      <c r="G548" s="197"/>
      <c r="H548" s="201">
        <v>0.45300000000000001</v>
      </c>
      <c r="I548" s="202"/>
      <c r="J548" s="197"/>
      <c r="K548" s="197"/>
      <c r="L548" s="203"/>
      <c r="M548" s="204"/>
      <c r="N548" s="205"/>
      <c r="O548" s="205"/>
      <c r="P548" s="205"/>
      <c r="Q548" s="205"/>
      <c r="R548" s="205"/>
      <c r="S548" s="205"/>
      <c r="T548" s="206"/>
      <c r="AT548" s="207" t="s">
        <v>151</v>
      </c>
      <c r="AU548" s="207" t="s">
        <v>91</v>
      </c>
      <c r="AV548" s="13" t="s">
        <v>91</v>
      </c>
      <c r="AW548" s="13" t="s">
        <v>42</v>
      </c>
      <c r="AX548" s="13" t="s">
        <v>82</v>
      </c>
      <c r="AY548" s="207" t="s">
        <v>139</v>
      </c>
    </row>
    <row r="549" spans="1:65" s="13" customFormat="1" ht="33.75">
      <c r="B549" s="196"/>
      <c r="C549" s="197"/>
      <c r="D549" s="198" t="s">
        <v>151</v>
      </c>
      <c r="E549" s="199" t="s">
        <v>44</v>
      </c>
      <c r="F549" s="200" t="s">
        <v>695</v>
      </c>
      <c r="G549" s="197"/>
      <c r="H549" s="201">
        <v>0.71699999999999997</v>
      </c>
      <c r="I549" s="202"/>
      <c r="J549" s="197"/>
      <c r="K549" s="197"/>
      <c r="L549" s="203"/>
      <c r="M549" s="204"/>
      <c r="N549" s="205"/>
      <c r="O549" s="205"/>
      <c r="P549" s="205"/>
      <c r="Q549" s="205"/>
      <c r="R549" s="205"/>
      <c r="S549" s="205"/>
      <c r="T549" s="206"/>
      <c r="AT549" s="207" t="s">
        <v>151</v>
      </c>
      <c r="AU549" s="207" t="s">
        <v>91</v>
      </c>
      <c r="AV549" s="13" t="s">
        <v>91</v>
      </c>
      <c r="AW549" s="13" t="s">
        <v>42</v>
      </c>
      <c r="AX549" s="13" t="s">
        <v>82</v>
      </c>
      <c r="AY549" s="207" t="s">
        <v>139</v>
      </c>
    </row>
    <row r="550" spans="1:65" s="13" customFormat="1">
      <c r="B550" s="196"/>
      <c r="C550" s="197"/>
      <c r="D550" s="198" t="s">
        <v>151</v>
      </c>
      <c r="E550" s="199" t="s">
        <v>44</v>
      </c>
      <c r="F550" s="200" t="s">
        <v>696</v>
      </c>
      <c r="G550" s="197"/>
      <c r="H550" s="201">
        <v>0.113</v>
      </c>
      <c r="I550" s="202"/>
      <c r="J550" s="197"/>
      <c r="K550" s="197"/>
      <c r="L550" s="203"/>
      <c r="M550" s="204"/>
      <c r="N550" s="205"/>
      <c r="O550" s="205"/>
      <c r="P550" s="205"/>
      <c r="Q550" s="205"/>
      <c r="R550" s="205"/>
      <c r="S550" s="205"/>
      <c r="T550" s="206"/>
      <c r="AT550" s="207" t="s">
        <v>151</v>
      </c>
      <c r="AU550" s="207" t="s">
        <v>91</v>
      </c>
      <c r="AV550" s="13" t="s">
        <v>91</v>
      </c>
      <c r="AW550" s="13" t="s">
        <v>42</v>
      </c>
      <c r="AX550" s="13" t="s">
        <v>82</v>
      </c>
      <c r="AY550" s="207" t="s">
        <v>139</v>
      </c>
    </row>
    <row r="551" spans="1:65" s="13" customFormat="1">
      <c r="B551" s="196"/>
      <c r="C551" s="197"/>
      <c r="D551" s="198" t="s">
        <v>151</v>
      </c>
      <c r="E551" s="199" t="s">
        <v>44</v>
      </c>
      <c r="F551" s="200" t="s">
        <v>697</v>
      </c>
      <c r="G551" s="197"/>
      <c r="H551" s="201">
        <v>0.29299999999999998</v>
      </c>
      <c r="I551" s="202"/>
      <c r="J551" s="197"/>
      <c r="K551" s="197"/>
      <c r="L551" s="203"/>
      <c r="M551" s="204"/>
      <c r="N551" s="205"/>
      <c r="O551" s="205"/>
      <c r="P551" s="205"/>
      <c r="Q551" s="205"/>
      <c r="R551" s="205"/>
      <c r="S551" s="205"/>
      <c r="T551" s="206"/>
      <c r="AT551" s="207" t="s">
        <v>151</v>
      </c>
      <c r="AU551" s="207" t="s">
        <v>91</v>
      </c>
      <c r="AV551" s="13" t="s">
        <v>91</v>
      </c>
      <c r="AW551" s="13" t="s">
        <v>42</v>
      </c>
      <c r="AX551" s="13" t="s">
        <v>82</v>
      </c>
      <c r="AY551" s="207" t="s">
        <v>139</v>
      </c>
    </row>
    <row r="552" spans="1:65" s="13" customFormat="1" ht="22.5">
      <c r="B552" s="196"/>
      <c r="C552" s="197"/>
      <c r="D552" s="198" t="s">
        <v>151</v>
      </c>
      <c r="E552" s="199" t="s">
        <v>44</v>
      </c>
      <c r="F552" s="200" t="s">
        <v>698</v>
      </c>
      <c r="G552" s="197"/>
      <c r="H552" s="201">
        <v>0.153</v>
      </c>
      <c r="I552" s="202"/>
      <c r="J552" s="197"/>
      <c r="K552" s="197"/>
      <c r="L552" s="203"/>
      <c r="M552" s="204"/>
      <c r="N552" s="205"/>
      <c r="O552" s="205"/>
      <c r="P552" s="205"/>
      <c r="Q552" s="205"/>
      <c r="R552" s="205"/>
      <c r="S552" s="205"/>
      <c r="T552" s="206"/>
      <c r="AT552" s="207" t="s">
        <v>151</v>
      </c>
      <c r="AU552" s="207" t="s">
        <v>91</v>
      </c>
      <c r="AV552" s="13" t="s">
        <v>91</v>
      </c>
      <c r="AW552" s="13" t="s">
        <v>42</v>
      </c>
      <c r="AX552" s="13" t="s">
        <v>82</v>
      </c>
      <c r="AY552" s="207" t="s">
        <v>139</v>
      </c>
    </row>
    <row r="553" spans="1:65" s="14" customFormat="1">
      <c r="B553" s="218"/>
      <c r="C553" s="219"/>
      <c r="D553" s="198" t="s">
        <v>151</v>
      </c>
      <c r="E553" s="220" t="s">
        <v>44</v>
      </c>
      <c r="F553" s="221" t="s">
        <v>168</v>
      </c>
      <c r="G553" s="219"/>
      <c r="H553" s="222">
        <v>6.0090000000000003</v>
      </c>
      <c r="I553" s="223"/>
      <c r="J553" s="219"/>
      <c r="K553" s="219"/>
      <c r="L553" s="224"/>
      <c r="M553" s="225"/>
      <c r="N553" s="226"/>
      <c r="O553" s="226"/>
      <c r="P553" s="226"/>
      <c r="Q553" s="226"/>
      <c r="R553" s="226"/>
      <c r="S553" s="226"/>
      <c r="T553" s="227"/>
      <c r="AT553" s="228" t="s">
        <v>151</v>
      </c>
      <c r="AU553" s="228" t="s">
        <v>91</v>
      </c>
      <c r="AV553" s="14" t="s">
        <v>147</v>
      </c>
      <c r="AW553" s="14" t="s">
        <v>42</v>
      </c>
      <c r="AX553" s="14" t="s">
        <v>89</v>
      </c>
      <c r="AY553" s="228" t="s">
        <v>139</v>
      </c>
    </row>
    <row r="554" spans="1:65" s="2" customFormat="1" ht="16.5" customHeight="1">
      <c r="A554" s="36"/>
      <c r="B554" s="37"/>
      <c r="C554" s="208" t="s">
        <v>816</v>
      </c>
      <c r="D554" s="208" t="s">
        <v>153</v>
      </c>
      <c r="E554" s="209" t="s">
        <v>817</v>
      </c>
      <c r="F554" s="210" t="s">
        <v>818</v>
      </c>
      <c r="G554" s="211" t="s">
        <v>223</v>
      </c>
      <c r="H554" s="212">
        <v>8.9999999999999993E-3</v>
      </c>
      <c r="I554" s="213"/>
      <c r="J554" s="214">
        <f>ROUND(I554*H554,2)</f>
        <v>0</v>
      </c>
      <c r="K554" s="210" t="s">
        <v>146</v>
      </c>
      <c r="L554" s="215"/>
      <c r="M554" s="216" t="s">
        <v>44</v>
      </c>
      <c r="N554" s="217" t="s">
        <v>53</v>
      </c>
      <c r="O554" s="66"/>
      <c r="P554" s="187">
        <f>O554*H554</f>
        <v>0</v>
      </c>
      <c r="Q554" s="187">
        <v>0.55000000000000004</v>
      </c>
      <c r="R554" s="187">
        <f>Q554*H554</f>
        <v>4.9500000000000004E-3</v>
      </c>
      <c r="S554" s="187">
        <v>0</v>
      </c>
      <c r="T554" s="188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89" t="s">
        <v>343</v>
      </c>
      <c r="AT554" s="189" t="s">
        <v>153</v>
      </c>
      <c r="AU554" s="189" t="s">
        <v>91</v>
      </c>
      <c r="AY554" s="18" t="s">
        <v>139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8" t="s">
        <v>89</v>
      </c>
      <c r="BK554" s="190">
        <f>ROUND(I554*H554,2)</f>
        <v>0</v>
      </c>
      <c r="BL554" s="18" t="s">
        <v>237</v>
      </c>
      <c r="BM554" s="189" t="s">
        <v>819</v>
      </c>
    </row>
    <row r="555" spans="1:65" s="15" customFormat="1">
      <c r="B555" s="230"/>
      <c r="C555" s="231"/>
      <c r="D555" s="198" t="s">
        <v>151</v>
      </c>
      <c r="E555" s="232" t="s">
        <v>44</v>
      </c>
      <c r="F555" s="233" t="s">
        <v>699</v>
      </c>
      <c r="G555" s="231"/>
      <c r="H555" s="232" t="s">
        <v>44</v>
      </c>
      <c r="I555" s="234"/>
      <c r="J555" s="231"/>
      <c r="K555" s="231"/>
      <c r="L555" s="235"/>
      <c r="M555" s="236"/>
      <c r="N555" s="237"/>
      <c r="O555" s="237"/>
      <c r="P555" s="237"/>
      <c r="Q555" s="237"/>
      <c r="R555" s="237"/>
      <c r="S555" s="237"/>
      <c r="T555" s="238"/>
      <c r="AT555" s="239" t="s">
        <v>151</v>
      </c>
      <c r="AU555" s="239" t="s">
        <v>91</v>
      </c>
      <c r="AV555" s="15" t="s">
        <v>89</v>
      </c>
      <c r="AW555" s="15" t="s">
        <v>42</v>
      </c>
      <c r="AX555" s="15" t="s">
        <v>82</v>
      </c>
      <c r="AY555" s="239" t="s">
        <v>139</v>
      </c>
    </row>
    <row r="556" spans="1:65" s="13" customFormat="1">
      <c r="B556" s="196"/>
      <c r="C556" s="197"/>
      <c r="D556" s="198" t="s">
        <v>151</v>
      </c>
      <c r="E556" s="199" t="s">
        <v>44</v>
      </c>
      <c r="F556" s="200" t="s">
        <v>700</v>
      </c>
      <c r="G556" s="197"/>
      <c r="H556" s="201">
        <v>8.9999999999999993E-3</v>
      </c>
      <c r="I556" s="202"/>
      <c r="J556" s="197"/>
      <c r="K556" s="197"/>
      <c r="L556" s="203"/>
      <c r="M556" s="204"/>
      <c r="N556" s="205"/>
      <c r="O556" s="205"/>
      <c r="P556" s="205"/>
      <c r="Q556" s="205"/>
      <c r="R556" s="205"/>
      <c r="S556" s="205"/>
      <c r="T556" s="206"/>
      <c r="AT556" s="207" t="s">
        <v>151</v>
      </c>
      <c r="AU556" s="207" t="s">
        <v>91</v>
      </c>
      <c r="AV556" s="13" t="s">
        <v>91</v>
      </c>
      <c r="AW556" s="13" t="s">
        <v>42</v>
      </c>
      <c r="AX556" s="13" t="s">
        <v>89</v>
      </c>
      <c r="AY556" s="207" t="s">
        <v>139</v>
      </c>
    </row>
    <row r="557" spans="1:65" s="2" customFormat="1" ht="21.75" customHeight="1">
      <c r="A557" s="36"/>
      <c r="B557" s="37"/>
      <c r="C557" s="208" t="s">
        <v>820</v>
      </c>
      <c r="D557" s="208" t="s">
        <v>153</v>
      </c>
      <c r="E557" s="209" t="s">
        <v>821</v>
      </c>
      <c r="F557" s="210" t="s">
        <v>822</v>
      </c>
      <c r="G557" s="211" t="s">
        <v>162</v>
      </c>
      <c r="H557" s="212">
        <v>28.178000000000001</v>
      </c>
      <c r="I557" s="213"/>
      <c r="J557" s="214">
        <f>ROUND(I557*H557,2)</f>
        <v>0</v>
      </c>
      <c r="K557" s="210" t="s">
        <v>146</v>
      </c>
      <c r="L557" s="215"/>
      <c r="M557" s="216" t="s">
        <v>44</v>
      </c>
      <c r="N557" s="217" t="s">
        <v>53</v>
      </c>
      <c r="O557" s="66"/>
      <c r="P557" s="187">
        <f>O557*H557</f>
        <v>0</v>
      </c>
      <c r="Q557" s="187">
        <v>1.7000000000000001E-2</v>
      </c>
      <c r="R557" s="187">
        <f>Q557*H557</f>
        <v>0.47902600000000006</v>
      </c>
      <c r="S557" s="187">
        <v>0</v>
      </c>
      <c r="T557" s="188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89" t="s">
        <v>343</v>
      </c>
      <c r="AT557" s="189" t="s">
        <v>153</v>
      </c>
      <c r="AU557" s="189" t="s">
        <v>91</v>
      </c>
      <c r="AY557" s="18" t="s">
        <v>139</v>
      </c>
      <c r="BE557" s="190">
        <f>IF(N557="základní",J557,0)</f>
        <v>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8" t="s">
        <v>89</v>
      </c>
      <c r="BK557" s="190">
        <f>ROUND(I557*H557,2)</f>
        <v>0</v>
      </c>
      <c r="BL557" s="18" t="s">
        <v>237</v>
      </c>
      <c r="BM557" s="189" t="s">
        <v>823</v>
      </c>
    </row>
    <row r="558" spans="1:65" s="13" customFormat="1">
      <c r="B558" s="196"/>
      <c r="C558" s="197"/>
      <c r="D558" s="198" t="s">
        <v>151</v>
      </c>
      <c r="E558" s="199" t="s">
        <v>44</v>
      </c>
      <c r="F558" s="200" t="s">
        <v>824</v>
      </c>
      <c r="G558" s="197"/>
      <c r="H558" s="201">
        <v>28.178000000000001</v>
      </c>
      <c r="I558" s="202"/>
      <c r="J558" s="197"/>
      <c r="K558" s="197"/>
      <c r="L558" s="203"/>
      <c r="M558" s="204"/>
      <c r="N558" s="205"/>
      <c r="O558" s="205"/>
      <c r="P558" s="205"/>
      <c r="Q558" s="205"/>
      <c r="R558" s="205"/>
      <c r="S558" s="205"/>
      <c r="T558" s="206"/>
      <c r="AT558" s="207" t="s">
        <v>151</v>
      </c>
      <c r="AU558" s="207" t="s">
        <v>91</v>
      </c>
      <c r="AV558" s="13" t="s">
        <v>91</v>
      </c>
      <c r="AW558" s="13" t="s">
        <v>42</v>
      </c>
      <c r="AX558" s="13" t="s">
        <v>89</v>
      </c>
      <c r="AY558" s="207" t="s">
        <v>139</v>
      </c>
    </row>
    <row r="559" spans="1:65" s="2" customFormat="1" ht="37.9" customHeight="1">
      <c r="A559" s="36"/>
      <c r="B559" s="37"/>
      <c r="C559" s="178" t="s">
        <v>825</v>
      </c>
      <c r="D559" s="178" t="s">
        <v>142</v>
      </c>
      <c r="E559" s="179" t="s">
        <v>826</v>
      </c>
      <c r="F559" s="180" t="s">
        <v>827</v>
      </c>
      <c r="G559" s="181" t="s">
        <v>198</v>
      </c>
      <c r="H559" s="182">
        <v>84</v>
      </c>
      <c r="I559" s="183"/>
      <c r="J559" s="184">
        <f>ROUND(I559*H559,2)</f>
        <v>0</v>
      </c>
      <c r="K559" s="180" t="s">
        <v>146</v>
      </c>
      <c r="L559" s="41"/>
      <c r="M559" s="185" t="s">
        <v>44</v>
      </c>
      <c r="N559" s="186" t="s">
        <v>53</v>
      </c>
      <c r="O559" s="66"/>
      <c r="P559" s="187">
        <f>O559*H559</f>
        <v>0</v>
      </c>
      <c r="Q559" s="187">
        <v>0</v>
      </c>
      <c r="R559" s="187">
        <f>Q559*H559</f>
        <v>0</v>
      </c>
      <c r="S559" s="187">
        <v>0</v>
      </c>
      <c r="T559" s="188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9" t="s">
        <v>237</v>
      </c>
      <c r="AT559" s="189" t="s">
        <v>142</v>
      </c>
      <c r="AU559" s="189" t="s">
        <v>91</v>
      </c>
      <c r="AY559" s="18" t="s">
        <v>139</v>
      </c>
      <c r="BE559" s="190">
        <f>IF(N559="základní",J559,0)</f>
        <v>0</v>
      </c>
      <c r="BF559" s="190">
        <f>IF(N559="snížená",J559,0)</f>
        <v>0</v>
      </c>
      <c r="BG559" s="190">
        <f>IF(N559="zákl. přenesená",J559,0)</f>
        <v>0</v>
      </c>
      <c r="BH559" s="190">
        <f>IF(N559="sníž. přenesená",J559,0)</f>
        <v>0</v>
      </c>
      <c r="BI559" s="190">
        <f>IF(N559="nulová",J559,0)</f>
        <v>0</v>
      </c>
      <c r="BJ559" s="18" t="s">
        <v>89</v>
      </c>
      <c r="BK559" s="190">
        <f>ROUND(I559*H559,2)</f>
        <v>0</v>
      </c>
      <c r="BL559" s="18" t="s">
        <v>237</v>
      </c>
      <c r="BM559" s="189" t="s">
        <v>828</v>
      </c>
    </row>
    <row r="560" spans="1:65" s="2" customFormat="1">
      <c r="A560" s="36"/>
      <c r="B560" s="37"/>
      <c r="C560" s="38"/>
      <c r="D560" s="191" t="s">
        <v>149</v>
      </c>
      <c r="E560" s="38"/>
      <c r="F560" s="192" t="s">
        <v>829</v>
      </c>
      <c r="G560" s="38"/>
      <c r="H560" s="38"/>
      <c r="I560" s="193"/>
      <c r="J560" s="38"/>
      <c r="K560" s="38"/>
      <c r="L560" s="41"/>
      <c r="M560" s="194"/>
      <c r="N560" s="195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8" t="s">
        <v>149</v>
      </c>
      <c r="AU560" s="18" t="s">
        <v>91</v>
      </c>
    </row>
    <row r="561" spans="1:65" s="13" customFormat="1">
      <c r="B561" s="196"/>
      <c r="C561" s="197"/>
      <c r="D561" s="198" t="s">
        <v>151</v>
      </c>
      <c r="E561" s="199" t="s">
        <v>44</v>
      </c>
      <c r="F561" s="200" t="s">
        <v>830</v>
      </c>
      <c r="G561" s="197"/>
      <c r="H561" s="201">
        <v>84</v>
      </c>
      <c r="I561" s="202"/>
      <c r="J561" s="197"/>
      <c r="K561" s="197"/>
      <c r="L561" s="203"/>
      <c r="M561" s="204"/>
      <c r="N561" s="205"/>
      <c r="O561" s="205"/>
      <c r="P561" s="205"/>
      <c r="Q561" s="205"/>
      <c r="R561" s="205"/>
      <c r="S561" s="205"/>
      <c r="T561" s="206"/>
      <c r="AT561" s="207" t="s">
        <v>151</v>
      </c>
      <c r="AU561" s="207" t="s">
        <v>91</v>
      </c>
      <c r="AV561" s="13" t="s">
        <v>91</v>
      </c>
      <c r="AW561" s="13" t="s">
        <v>42</v>
      </c>
      <c r="AX561" s="13" t="s">
        <v>89</v>
      </c>
      <c r="AY561" s="207" t="s">
        <v>139</v>
      </c>
    </row>
    <row r="562" spans="1:65" s="2" customFormat="1" ht="21.75" customHeight="1">
      <c r="A562" s="36"/>
      <c r="B562" s="37"/>
      <c r="C562" s="208" t="s">
        <v>831</v>
      </c>
      <c r="D562" s="208" t="s">
        <v>153</v>
      </c>
      <c r="E562" s="209" t="s">
        <v>832</v>
      </c>
      <c r="F562" s="210" t="s">
        <v>833</v>
      </c>
      <c r="G562" s="211" t="s">
        <v>223</v>
      </c>
      <c r="H562" s="212">
        <v>0.44400000000000001</v>
      </c>
      <c r="I562" s="213"/>
      <c r="J562" s="214">
        <f>ROUND(I562*H562,2)</f>
        <v>0</v>
      </c>
      <c r="K562" s="210" t="s">
        <v>146</v>
      </c>
      <c r="L562" s="215"/>
      <c r="M562" s="216" t="s">
        <v>44</v>
      </c>
      <c r="N562" s="217" t="s">
        <v>53</v>
      </c>
      <c r="O562" s="66"/>
      <c r="P562" s="187">
        <f>O562*H562</f>
        <v>0</v>
      </c>
      <c r="Q562" s="187">
        <v>0.55000000000000004</v>
      </c>
      <c r="R562" s="187">
        <f>Q562*H562</f>
        <v>0.24420000000000003</v>
      </c>
      <c r="S562" s="187">
        <v>0</v>
      </c>
      <c r="T562" s="188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89" t="s">
        <v>343</v>
      </c>
      <c r="AT562" s="189" t="s">
        <v>153</v>
      </c>
      <c r="AU562" s="189" t="s">
        <v>91</v>
      </c>
      <c r="AY562" s="18" t="s">
        <v>139</v>
      </c>
      <c r="BE562" s="190">
        <f>IF(N562="základní",J562,0)</f>
        <v>0</v>
      </c>
      <c r="BF562" s="190">
        <f>IF(N562="snížená",J562,0)</f>
        <v>0</v>
      </c>
      <c r="BG562" s="190">
        <f>IF(N562="zákl. přenesená",J562,0)</f>
        <v>0</v>
      </c>
      <c r="BH562" s="190">
        <f>IF(N562="sníž. přenesená",J562,0)</f>
        <v>0</v>
      </c>
      <c r="BI562" s="190">
        <f>IF(N562="nulová",J562,0)</f>
        <v>0</v>
      </c>
      <c r="BJ562" s="18" t="s">
        <v>89</v>
      </c>
      <c r="BK562" s="190">
        <f>ROUND(I562*H562,2)</f>
        <v>0</v>
      </c>
      <c r="BL562" s="18" t="s">
        <v>237</v>
      </c>
      <c r="BM562" s="189" t="s">
        <v>834</v>
      </c>
    </row>
    <row r="563" spans="1:65" s="13" customFormat="1">
      <c r="B563" s="196"/>
      <c r="C563" s="197"/>
      <c r="D563" s="198" t="s">
        <v>151</v>
      </c>
      <c r="E563" s="199" t="s">
        <v>44</v>
      </c>
      <c r="F563" s="200" t="s">
        <v>701</v>
      </c>
      <c r="G563" s="197"/>
      <c r="H563" s="201">
        <v>0.44400000000000001</v>
      </c>
      <c r="I563" s="202"/>
      <c r="J563" s="197"/>
      <c r="K563" s="197"/>
      <c r="L563" s="203"/>
      <c r="M563" s="204"/>
      <c r="N563" s="205"/>
      <c r="O563" s="205"/>
      <c r="P563" s="205"/>
      <c r="Q563" s="205"/>
      <c r="R563" s="205"/>
      <c r="S563" s="205"/>
      <c r="T563" s="206"/>
      <c r="AT563" s="207" t="s">
        <v>151</v>
      </c>
      <c r="AU563" s="207" t="s">
        <v>91</v>
      </c>
      <c r="AV563" s="13" t="s">
        <v>91</v>
      </c>
      <c r="AW563" s="13" t="s">
        <v>42</v>
      </c>
      <c r="AX563" s="13" t="s">
        <v>89</v>
      </c>
      <c r="AY563" s="207" t="s">
        <v>139</v>
      </c>
    </row>
    <row r="564" spans="1:65" s="2" customFormat="1" ht="24.2" customHeight="1">
      <c r="A564" s="36"/>
      <c r="B564" s="37"/>
      <c r="C564" s="178" t="s">
        <v>835</v>
      </c>
      <c r="D564" s="178" t="s">
        <v>142</v>
      </c>
      <c r="E564" s="179" t="s">
        <v>836</v>
      </c>
      <c r="F564" s="180" t="s">
        <v>837</v>
      </c>
      <c r="G564" s="181" t="s">
        <v>547</v>
      </c>
      <c r="H564" s="182">
        <v>22</v>
      </c>
      <c r="I564" s="183"/>
      <c r="J564" s="184">
        <f>ROUND(I564*H564,2)</f>
        <v>0</v>
      </c>
      <c r="K564" s="180" t="s">
        <v>146</v>
      </c>
      <c r="L564" s="41"/>
      <c r="M564" s="185" t="s">
        <v>44</v>
      </c>
      <c r="N564" s="186" t="s">
        <v>53</v>
      </c>
      <c r="O564" s="66"/>
      <c r="P564" s="187">
        <f>O564*H564</f>
        <v>0</v>
      </c>
      <c r="Q564" s="187">
        <v>0.1221</v>
      </c>
      <c r="R564" s="187">
        <f>Q564*H564</f>
        <v>2.6861999999999999</v>
      </c>
      <c r="S564" s="187">
        <v>0</v>
      </c>
      <c r="T564" s="188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89" t="s">
        <v>237</v>
      </c>
      <c r="AT564" s="189" t="s">
        <v>142</v>
      </c>
      <c r="AU564" s="189" t="s">
        <v>91</v>
      </c>
      <c r="AY564" s="18" t="s">
        <v>139</v>
      </c>
      <c r="BE564" s="190">
        <f>IF(N564="základní",J564,0)</f>
        <v>0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18" t="s">
        <v>89</v>
      </c>
      <c r="BK564" s="190">
        <f>ROUND(I564*H564,2)</f>
        <v>0</v>
      </c>
      <c r="BL564" s="18" t="s">
        <v>237</v>
      </c>
      <c r="BM564" s="189" t="s">
        <v>838</v>
      </c>
    </row>
    <row r="565" spans="1:65" s="2" customFormat="1">
      <c r="A565" s="36"/>
      <c r="B565" s="37"/>
      <c r="C565" s="38"/>
      <c r="D565" s="191" t="s">
        <v>149</v>
      </c>
      <c r="E565" s="38"/>
      <c r="F565" s="192" t="s">
        <v>839</v>
      </c>
      <c r="G565" s="38"/>
      <c r="H565" s="38"/>
      <c r="I565" s="193"/>
      <c r="J565" s="38"/>
      <c r="K565" s="38"/>
      <c r="L565" s="41"/>
      <c r="M565" s="194"/>
      <c r="N565" s="195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8" t="s">
        <v>149</v>
      </c>
      <c r="AU565" s="18" t="s">
        <v>91</v>
      </c>
    </row>
    <row r="566" spans="1:65" s="13" customFormat="1" ht="22.5">
      <c r="B566" s="196"/>
      <c r="C566" s="197"/>
      <c r="D566" s="198" t="s">
        <v>151</v>
      </c>
      <c r="E566" s="199" t="s">
        <v>44</v>
      </c>
      <c r="F566" s="200" t="s">
        <v>840</v>
      </c>
      <c r="G566" s="197"/>
      <c r="H566" s="201">
        <v>22</v>
      </c>
      <c r="I566" s="202"/>
      <c r="J566" s="197"/>
      <c r="K566" s="197"/>
      <c r="L566" s="203"/>
      <c r="M566" s="204"/>
      <c r="N566" s="205"/>
      <c r="O566" s="205"/>
      <c r="P566" s="205"/>
      <c r="Q566" s="205"/>
      <c r="R566" s="205"/>
      <c r="S566" s="205"/>
      <c r="T566" s="206"/>
      <c r="AT566" s="207" t="s">
        <v>151</v>
      </c>
      <c r="AU566" s="207" t="s">
        <v>91</v>
      </c>
      <c r="AV566" s="13" t="s">
        <v>91</v>
      </c>
      <c r="AW566" s="13" t="s">
        <v>42</v>
      </c>
      <c r="AX566" s="13" t="s">
        <v>89</v>
      </c>
      <c r="AY566" s="207" t="s">
        <v>139</v>
      </c>
    </row>
    <row r="567" spans="1:65" s="2" customFormat="1" ht="37.9" customHeight="1">
      <c r="A567" s="36"/>
      <c r="B567" s="37"/>
      <c r="C567" s="178" t="s">
        <v>841</v>
      </c>
      <c r="D567" s="178" t="s">
        <v>142</v>
      </c>
      <c r="E567" s="179" t="s">
        <v>842</v>
      </c>
      <c r="F567" s="180" t="s">
        <v>843</v>
      </c>
      <c r="G567" s="181" t="s">
        <v>223</v>
      </c>
      <c r="H567" s="182">
        <v>36.886000000000003</v>
      </c>
      <c r="I567" s="183"/>
      <c r="J567" s="184">
        <f>ROUND(I567*H567,2)</f>
        <v>0</v>
      </c>
      <c r="K567" s="180" t="s">
        <v>146</v>
      </c>
      <c r="L567" s="41"/>
      <c r="M567" s="185" t="s">
        <v>44</v>
      </c>
      <c r="N567" s="186" t="s">
        <v>53</v>
      </c>
      <c r="O567" s="66"/>
      <c r="P567" s="187">
        <f>O567*H567</f>
        <v>0</v>
      </c>
      <c r="Q567" s="187">
        <v>2.3369999999999998E-2</v>
      </c>
      <c r="R567" s="187">
        <f>Q567*H567</f>
        <v>0.86202582000000005</v>
      </c>
      <c r="S567" s="187">
        <v>0</v>
      </c>
      <c r="T567" s="188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89" t="s">
        <v>237</v>
      </c>
      <c r="AT567" s="189" t="s">
        <v>142</v>
      </c>
      <c r="AU567" s="189" t="s">
        <v>91</v>
      </c>
      <c r="AY567" s="18" t="s">
        <v>139</v>
      </c>
      <c r="BE567" s="190">
        <f>IF(N567="základní",J567,0)</f>
        <v>0</v>
      </c>
      <c r="BF567" s="190">
        <f>IF(N567="snížená",J567,0)</f>
        <v>0</v>
      </c>
      <c r="BG567" s="190">
        <f>IF(N567="zákl. přenesená",J567,0)</f>
        <v>0</v>
      </c>
      <c r="BH567" s="190">
        <f>IF(N567="sníž. přenesená",J567,0)</f>
        <v>0</v>
      </c>
      <c r="BI567" s="190">
        <f>IF(N567="nulová",J567,0)</f>
        <v>0</v>
      </c>
      <c r="BJ567" s="18" t="s">
        <v>89</v>
      </c>
      <c r="BK567" s="190">
        <f>ROUND(I567*H567,2)</f>
        <v>0</v>
      </c>
      <c r="BL567" s="18" t="s">
        <v>237</v>
      </c>
      <c r="BM567" s="189" t="s">
        <v>844</v>
      </c>
    </row>
    <row r="568" spans="1:65" s="2" customFormat="1">
      <c r="A568" s="36"/>
      <c r="B568" s="37"/>
      <c r="C568" s="38"/>
      <c r="D568" s="191" t="s">
        <v>149</v>
      </c>
      <c r="E568" s="38"/>
      <c r="F568" s="192" t="s">
        <v>845</v>
      </c>
      <c r="G568" s="38"/>
      <c r="H568" s="38"/>
      <c r="I568" s="193"/>
      <c r="J568" s="38"/>
      <c r="K568" s="38"/>
      <c r="L568" s="41"/>
      <c r="M568" s="194"/>
      <c r="N568" s="195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8" t="s">
        <v>149</v>
      </c>
      <c r="AU568" s="18" t="s">
        <v>91</v>
      </c>
    </row>
    <row r="569" spans="1:65" s="15" customFormat="1">
      <c r="B569" s="230"/>
      <c r="C569" s="231"/>
      <c r="D569" s="198" t="s">
        <v>151</v>
      </c>
      <c r="E569" s="232" t="s">
        <v>44</v>
      </c>
      <c r="F569" s="233" t="s">
        <v>671</v>
      </c>
      <c r="G569" s="231"/>
      <c r="H569" s="232" t="s">
        <v>44</v>
      </c>
      <c r="I569" s="234"/>
      <c r="J569" s="231"/>
      <c r="K569" s="231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151</v>
      </c>
      <c r="AU569" s="239" t="s">
        <v>91</v>
      </c>
      <c r="AV569" s="15" t="s">
        <v>89</v>
      </c>
      <c r="AW569" s="15" t="s">
        <v>42</v>
      </c>
      <c r="AX569" s="15" t="s">
        <v>82</v>
      </c>
      <c r="AY569" s="239" t="s">
        <v>139</v>
      </c>
    </row>
    <row r="570" spans="1:65" s="13" customFormat="1" ht="45">
      <c r="B570" s="196"/>
      <c r="C570" s="197"/>
      <c r="D570" s="198" t="s">
        <v>151</v>
      </c>
      <c r="E570" s="199" t="s">
        <v>44</v>
      </c>
      <c r="F570" s="200" t="s">
        <v>672</v>
      </c>
      <c r="G570" s="197"/>
      <c r="H570" s="201">
        <v>2.0979999999999999</v>
      </c>
      <c r="I570" s="202"/>
      <c r="J570" s="197"/>
      <c r="K570" s="197"/>
      <c r="L570" s="203"/>
      <c r="M570" s="204"/>
      <c r="N570" s="205"/>
      <c r="O570" s="205"/>
      <c r="P570" s="205"/>
      <c r="Q570" s="205"/>
      <c r="R570" s="205"/>
      <c r="S570" s="205"/>
      <c r="T570" s="206"/>
      <c r="AT570" s="207" t="s">
        <v>151</v>
      </c>
      <c r="AU570" s="207" t="s">
        <v>91</v>
      </c>
      <c r="AV570" s="13" t="s">
        <v>91</v>
      </c>
      <c r="AW570" s="13" t="s">
        <v>42</v>
      </c>
      <c r="AX570" s="13" t="s">
        <v>82</v>
      </c>
      <c r="AY570" s="207" t="s">
        <v>139</v>
      </c>
    </row>
    <row r="571" spans="1:65" s="13" customFormat="1" ht="33.75">
      <c r="B571" s="196"/>
      <c r="C571" s="197"/>
      <c r="D571" s="198" t="s">
        <v>151</v>
      </c>
      <c r="E571" s="199" t="s">
        <v>44</v>
      </c>
      <c r="F571" s="200" t="s">
        <v>673</v>
      </c>
      <c r="G571" s="197"/>
      <c r="H571" s="201">
        <v>2.3570000000000002</v>
      </c>
      <c r="I571" s="202"/>
      <c r="J571" s="197"/>
      <c r="K571" s="197"/>
      <c r="L571" s="203"/>
      <c r="M571" s="204"/>
      <c r="N571" s="205"/>
      <c r="O571" s="205"/>
      <c r="P571" s="205"/>
      <c r="Q571" s="205"/>
      <c r="R571" s="205"/>
      <c r="S571" s="205"/>
      <c r="T571" s="206"/>
      <c r="AT571" s="207" t="s">
        <v>151</v>
      </c>
      <c r="AU571" s="207" t="s">
        <v>91</v>
      </c>
      <c r="AV571" s="13" t="s">
        <v>91</v>
      </c>
      <c r="AW571" s="13" t="s">
        <v>42</v>
      </c>
      <c r="AX571" s="13" t="s">
        <v>82</v>
      </c>
      <c r="AY571" s="207" t="s">
        <v>139</v>
      </c>
    </row>
    <row r="572" spans="1:65" s="13" customFormat="1" ht="22.5">
      <c r="B572" s="196"/>
      <c r="C572" s="197"/>
      <c r="D572" s="198" t="s">
        <v>151</v>
      </c>
      <c r="E572" s="199" t="s">
        <v>44</v>
      </c>
      <c r="F572" s="200" t="s">
        <v>674</v>
      </c>
      <c r="G572" s="197"/>
      <c r="H572" s="201">
        <v>0.95</v>
      </c>
      <c r="I572" s="202"/>
      <c r="J572" s="197"/>
      <c r="K572" s="197"/>
      <c r="L572" s="203"/>
      <c r="M572" s="204"/>
      <c r="N572" s="205"/>
      <c r="O572" s="205"/>
      <c r="P572" s="205"/>
      <c r="Q572" s="205"/>
      <c r="R572" s="205"/>
      <c r="S572" s="205"/>
      <c r="T572" s="206"/>
      <c r="AT572" s="207" t="s">
        <v>151</v>
      </c>
      <c r="AU572" s="207" t="s">
        <v>91</v>
      </c>
      <c r="AV572" s="13" t="s">
        <v>91</v>
      </c>
      <c r="AW572" s="13" t="s">
        <v>42</v>
      </c>
      <c r="AX572" s="13" t="s">
        <v>82</v>
      </c>
      <c r="AY572" s="207" t="s">
        <v>139</v>
      </c>
    </row>
    <row r="573" spans="1:65" s="13" customFormat="1" ht="22.5">
      <c r="B573" s="196"/>
      <c r="C573" s="197"/>
      <c r="D573" s="198" t="s">
        <v>151</v>
      </c>
      <c r="E573" s="199" t="s">
        <v>44</v>
      </c>
      <c r="F573" s="200" t="s">
        <v>675</v>
      </c>
      <c r="G573" s="197"/>
      <c r="H573" s="201">
        <v>1.056</v>
      </c>
      <c r="I573" s="202"/>
      <c r="J573" s="197"/>
      <c r="K573" s="197"/>
      <c r="L573" s="203"/>
      <c r="M573" s="204"/>
      <c r="N573" s="205"/>
      <c r="O573" s="205"/>
      <c r="P573" s="205"/>
      <c r="Q573" s="205"/>
      <c r="R573" s="205"/>
      <c r="S573" s="205"/>
      <c r="T573" s="206"/>
      <c r="AT573" s="207" t="s">
        <v>151</v>
      </c>
      <c r="AU573" s="207" t="s">
        <v>91</v>
      </c>
      <c r="AV573" s="13" t="s">
        <v>91</v>
      </c>
      <c r="AW573" s="13" t="s">
        <v>42</v>
      </c>
      <c r="AX573" s="13" t="s">
        <v>82</v>
      </c>
      <c r="AY573" s="207" t="s">
        <v>139</v>
      </c>
    </row>
    <row r="574" spans="1:65" s="15" customFormat="1">
      <c r="B574" s="230"/>
      <c r="C574" s="231"/>
      <c r="D574" s="198" t="s">
        <v>151</v>
      </c>
      <c r="E574" s="232" t="s">
        <v>44</v>
      </c>
      <c r="F574" s="233" t="s">
        <v>671</v>
      </c>
      <c r="G574" s="231"/>
      <c r="H574" s="232" t="s">
        <v>44</v>
      </c>
      <c r="I574" s="234"/>
      <c r="J574" s="231"/>
      <c r="K574" s="231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151</v>
      </c>
      <c r="AU574" s="239" t="s">
        <v>91</v>
      </c>
      <c r="AV574" s="15" t="s">
        <v>89</v>
      </c>
      <c r="AW574" s="15" t="s">
        <v>42</v>
      </c>
      <c r="AX574" s="15" t="s">
        <v>82</v>
      </c>
      <c r="AY574" s="239" t="s">
        <v>139</v>
      </c>
    </row>
    <row r="575" spans="1:65" s="13" customFormat="1" ht="22.5">
      <c r="B575" s="196"/>
      <c r="C575" s="197"/>
      <c r="D575" s="198" t="s">
        <v>151</v>
      </c>
      <c r="E575" s="199" t="s">
        <v>44</v>
      </c>
      <c r="F575" s="200" t="s">
        <v>676</v>
      </c>
      <c r="G575" s="197"/>
      <c r="H575" s="201">
        <v>2.02</v>
      </c>
      <c r="I575" s="202"/>
      <c r="J575" s="197"/>
      <c r="K575" s="197"/>
      <c r="L575" s="203"/>
      <c r="M575" s="204"/>
      <c r="N575" s="205"/>
      <c r="O575" s="205"/>
      <c r="P575" s="205"/>
      <c r="Q575" s="205"/>
      <c r="R575" s="205"/>
      <c r="S575" s="205"/>
      <c r="T575" s="206"/>
      <c r="AT575" s="207" t="s">
        <v>151</v>
      </c>
      <c r="AU575" s="207" t="s">
        <v>91</v>
      </c>
      <c r="AV575" s="13" t="s">
        <v>91</v>
      </c>
      <c r="AW575" s="13" t="s">
        <v>42</v>
      </c>
      <c r="AX575" s="13" t="s">
        <v>82</v>
      </c>
      <c r="AY575" s="207" t="s">
        <v>139</v>
      </c>
    </row>
    <row r="576" spans="1:65" s="15" customFormat="1" ht="22.5">
      <c r="B576" s="230"/>
      <c r="C576" s="231"/>
      <c r="D576" s="198" t="s">
        <v>151</v>
      </c>
      <c r="E576" s="232" t="s">
        <v>44</v>
      </c>
      <c r="F576" s="233" t="s">
        <v>756</v>
      </c>
      <c r="G576" s="231"/>
      <c r="H576" s="232" t="s">
        <v>44</v>
      </c>
      <c r="I576" s="234"/>
      <c r="J576" s="231"/>
      <c r="K576" s="231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151</v>
      </c>
      <c r="AU576" s="239" t="s">
        <v>91</v>
      </c>
      <c r="AV576" s="15" t="s">
        <v>89</v>
      </c>
      <c r="AW576" s="15" t="s">
        <v>42</v>
      </c>
      <c r="AX576" s="15" t="s">
        <v>82</v>
      </c>
      <c r="AY576" s="239" t="s">
        <v>139</v>
      </c>
    </row>
    <row r="577" spans="2:51" s="13" customFormat="1" ht="33.75">
      <c r="B577" s="196"/>
      <c r="C577" s="197"/>
      <c r="D577" s="198" t="s">
        <v>151</v>
      </c>
      <c r="E577" s="199" t="s">
        <v>44</v>
      </c>
      <c r="F577" s="200" t="s">
        <v>677</v>
      </c>
      <c r="G577" s="197"/>
      <c r="H577" s="201">
        <v>4.4820000000000002</v>
      </c>
      <c r="I577" s="202"/>
      <c r="J577" s="197"/>
      <c r="K577" s="197"/>
      <c r="L577" s="203"/>
      <c r="M577" s="204"/>
      <c r="N577" s="205"/>
      <c r="O577" s="205"/>
      <c r="P577" s="205"/>
      <c r="Q577" s="205"/>
      <c r="R577" s="205"/>
      <c r="S577" s="205"/>
      <c r="T577" s="206"/>
      <c r="AT577" s="207" t="s">
        <v>151</v>
      </c>
      <c r="AU577" s="207" t="s">
        <v>91</v>
      </c>
      <c r="AV577" s="13" t="s">
        <v>91</v>
      </c>
      <c r="AW577" s="13" t="s">
        <v>42</v>
      </c>
      <c r="AX577" s="13" t="s">
        <v>82</v>
      </c>
      <c r="AY577" s="207" t="s">
        <v>139</v>
      </c>
    </row>
    <row r="578" spans="2:51" s="13" customFormat="1" ht="33.75">
      <c r="B578" s="196"/>
      <c r="C578" s="197"/>
      <c r="D578" s="198" t="s">
        <v>151</v>
      </c>
      <c r="E578" s="199" t="s">
        <v>44</v>
      </c>
      <c r="F578" s="200" t="s">
        <v>678</v>
      </c>
      <c r="G578" s="197"/>
      <c r="H578" s="201">
        <v>7.0990000000000002</v>
      </c>
      <c r="I578" s="202"/>
      <c r="J578" s="197"/>
      <c r="K578" s="197"/>
      <c r="L578" s="203"/>
      <c r="M578" s="204"/>
      <c r="N578" s="205"/>
      <c r="O578" s="205"/>
      <c r="P578" s="205"/>
      <c r="Q578" s="205"/>
      <c r="R578" s="205"/>
      <c r="S578" s="205"/>
      <c r="T578" s="206"/>
      <c r="AT578" s="207" t="s">
        <v>151</v>
      </c>
      <c r="AU578" s="207" t="s">
        <v>91</v>
      </c>
      <c r="AV578" s="13" t="s">
        <v>91</v>
      </c>
      <c r="AW578" s="13" t="s">
        <v>42</v>
      </c>
      <c r="AX578" s="13" t="s">
        <v>82</v>
      </c>
      <c r="AY578" s="207" t="s">
        <v>139</v>
      </c>
    </row>
    <row r="579" spans="2:51" s="13" customFormat="1">
      <c r="B579" s="196"/>
      <c r="C579" s="197"/>
      <c r="D579" s="198" t="s">
        <v>151</v>
      </c>
      <c r="E579" s="199" t="s">
        <v>44</v>
      </c>
      <c r="F579" s="200" t="s">
        <v>679</v>
      </c>
      <c r="G579" s="197"/>
      <c r="H579" s="201">
        <v>0.191</v>
      </c>
      <c r="I579" s="202"/>
      <c r="J579" s="197"/>
      <c r="K579" s="197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151</v>
      </c>
      <c r="AU579" s="207" t="s">
        <v>91</v>
      </c>
      <c r="AV579" s="13" t="s">
        <v>91</v>
      </c>
      <c r="AW579" s="13" t="s">
        <v>42</v>
      </c>
      <c r="AX579" s="13" t="s">
        <v>82</v>
      </c>
      <c r="AY579" s="207" t="s">
        <v>139</v>
      </c>
    </row>
    <row r="580" spans="2:51" s="13" customFormat="1" ht="22.5">
      <c r="B580" s="196"/>
      <c r="C580" s="197"/>
      <c r="D580" s="198" t="s">
        <v>151</v>
      </c>
      <c r="E580" s="199" t="s">
        <v>44</v>
      </c>
      <c r="F580" s="200" t="s">
        <v>680</v>
      </c>
      <c r="G580" s="197"/>
      <c r="H580" s="201">
        <v>2.9000000000000001E-2</v>
      </c>
      <c r="I580" s="202"/>
      <c r="J580" s="197"/>
      <c r="K580" s="197"/>
      <c r="L580" s="203"/>
      <c r="M580" s="204"/>
      <c r="N580" s="205"/>
      <c r="O580" s="205"/>
      <c r="P580" s="205"/>
      <c r="Q580" s="205"/>
      <c r="R580" s="205"/>
      <c r="S580" s="205"/>
      <c r="T580" s="206"/>
      <c r="AT580" s="207" t="s">
        <v>151</v>
      </c>
      <c r="AU580" s="207" t="s">
        <v>91</v>
      </c>
      <c r="AV580" s="13" t="s">
        <v>91</v>
      </c>
      <c r="AW580" s="13" t="s">
        <v>42</v>
      </c>
      <c r="AX580" s="13" t="s">
        <v>82</v>
      </c>
      <c r="AY580" s="207" t="s">
        <v>139</v>
      </c>
    </row>
    <row r="581" spans="2:51" s="13" customFormat="1" ht="22.5">
      <c r="B581" s="196"/>
      <c r="C581" s="197"/>
      <c r="D581" s="198" t="s">
        <v>151</v>
      </c>
      <c r="E581" s="199" t="s">
        <v>44</v>
      </c>
      <c r="F581" s="200" t="s">
        <v>681</v>
      </c>
      <c r="G581" s="197"/>
      <c r="H581" s="201">
        <v>1.899</v>
      </c>
      <c r="I581" s="202"/>
      <c r="J581" s="197"/>
      <c r="K581" s="197"/>
      <c r="L581" s="203"/>
      <c r="M581" s="204"/>
      <c r="N581" s="205"/>
      <c r="O581" s="205"/>
      <c r="P581" s="205"/>
      <c r="Q581" s="205"/>
      <c r="R581" s="205"/>
      <c r="S581" s="205"/>
      <c r="T581" s="206"/>
      <c r="AT581" s="207" t="s">
        <v>151</v>
      </c>
      <c r="AU581" s="207" t="s">
        <v>91</v>
      </c>
      <c r="AV581" s="13" t="s">
        <v>91</v>
      </c>
      <c r="AW581" s="13" t="s">
        <v>42</v>
      </c>
      <c r="AX581" s="13" t="s">
        <v>82</v>
      </c>
      <c r="AY581" s="207" t="s">
        <v>139</v>
      </c>
    </row>
    <row r="582" spans="2:51" s="13" customFormat="1" ht="22.5">
      <c r="B582" s="196"/>
      <c r="C582" s="197"/>
      <c r="D582" s="198" t="s">
        <v>151</v>
      </c>
      <c r="E582" s="199" t="s">
        <v>44</v>
      </c>
      <c r="F582" s="200" t="s">
        <v>682</v>
      </c>
      <c r="G582" s="197"/>
      <c r="H582" s="201">
        <v>1.899</v>
      </c>
      <c r="I582" s="202"/>
      <c r="J582" s="197"/>
      <c r="K582" s="197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151</v>
      </c>
      <c r="AU582" s="207" t="s">
        <v>91</v>
      </c>
      <c r="AV582" s="13" t="s">
        <v>91</v>
      </c>
      <c r="AW582" s="13" t="s">
        <v>42</v>
      </c>
      <c r="AX582" s="13" t="s">
        <v>82</v>
      </c>
      <c r="AY582" s="207" t="s">
        <v>139</v>
      </c>
    </row>
    <row r="583" spans="2:51" s="13" customFormat="1" ht="22.5">
      <c r="B583" s="196"/>
      <c r="C583" s="197"/>
      <c r="D583" s="198" t="s">
        <v>151</v>
      </c>
      <c r="E583" s="199" t="s">
        <v>44</v>
      </c>
      <c r="F583" s="200" t="s">
        <v>683</v>
      </c>
      <c r="G583" s="197"/>
      <c r="H583" s="201">
        <v>1.254</v>
      </c>
      <c r="I583" s="202"/>
      <c r="J583" s="197"/>
      <c r="K583" s="197"/>
      <c r="L583" s="203"/>
      <c r="M583" s="204"/>
      <c r="N583" s="205"/>
      <c r="O583" s="205"/>
      <c r="P583" s="205"/>
      <c r="Q583" s="205"/>
      <c r="R583" s="205"/>
      <c r="S583" s="205"/>
      <c r="T583" s="206"/>
      <c r="AT583" s="207" t="s">
        <v>151</v>
      </c>
      <c r="AU583" s="207" t="s">
        <v>91</v>
      </c>
      <c r="AV583" s="13" t="s">
        <v>91</v>
      </c>
      <c r="AW583" s="13" t="s">
        <v>42</v>
      </c>
      <c r="AX583" s="13" t="s">
        <v>82</v>
      </c>
      <c r="AY583" s="207" t="s">
        <v>139</v>
      </c>
    </row>
    <row r="584" spans="2:51" s="13" customFormat="1">
      <c r="B584" s="196"/>
      <c r="C584" s="197"/>
      <c r="D584" s="198" t="s">
        <v>151</v>
      </c>
      <c r="E584" s="199" t="s">
        <v>44</v>
      </c>
      <c r="F584" s="200" t="s">
        <v>684</v>
      </c>
      <c r="G584" s="197"/>
      <c r="H584" s="201">
        <v>1.1220000000000001</v>
      </c>
      <c r="I584" s="202"/>
      <c r="J584" s="197"/>
      <c r="K584" s="197"/>
      <c r="L584" s="203"/>
      <c r="M584" s="204"/>
      <c r="N584" s="205"/>
      <c r="O584" s="205"/>
      <c r="P584" s="205"/>
      <c r="Q584" s="205"/>
      <c r="R584" s="205"/>
      <c r="S584" s="205"/>
      <c r="T584" s="206"/>
      <c r="AT584" s="207" t="s">
        <v>151</v>
      </c>
      <c r="AU584" s="207" t="s">
        <v>91</v>
      </c>
      <c r="AV584" s="13" t="s">
        <v>91</v>
      </c>
      <c r="AW584" s="13" t="s">
        <v>42</v>
      </c>
      <c r="AX584" s="13" t="s">
        <v>82</v>
      </c>
      <c r="AY584" s="207" t="s">
        <v>139</v>
      </c>
    </row>
    <row r="585" spans="2:51" s="13" customFormat="1">
      <c r="B585" s="196"/>
      <c r="C585" s="197"/>
      <c r="D585" s="198" t="s">
        <v>151</v>
      </c>
      <c r="E585" s="199" t="s">
        <v>44</v>
      </c>
      <c r="F585" s="200" t="s">
        <v>685</v>
      </c>
      <c r="G585" s="197"/>
      <c r="H585" s="201">
        <v>2.903</v>
      </c>
      <c r="I585" s="202"/>
      <c r="J585" s="197"/>
      <c r="K585" s="197"/>
      <c r="L585" s="203"/>
      <c r="M585" s="204"/>
      <c r="N585" s="205"/>
      <c r="O585" s="205"/>
      <c r="P585" s="205"/>
      <c r="Q585" s="205"/>
      <c r="R585" s="205"/>
      <c r="S585" s="205"/>
      <c r="T585" s="206"/>
      <c r="AT585" s="207" t="s">
        <v>151</v>
      </c>
      <c r="AU585" s="207" t="s">
        <v>91</v>
      </c>
      <c r="AV585" s="13" t="s">
        <v>91</v>
      </c>
      <c r="AW585" s="13" t="s">
        <v>42</v>
      </c>
      <c r="AX585" s="13" t="s">
        <v>82</v>
      </c>
      <c r="AY585" s="207" t="s">
        <v>139</v>
      </c>
    </row>
    <row r="586" spans="2:51" s="13" customFormat="1">
      <c r="B586" s="196"/>
      <c r="C586" s="197"/>
      <c r="D586" s="198" t="s">
        <v>151</v>
      </c>
      <c r="E586" s="199" t="s">
        <v>44</v>
      </c>
      <c r="F586" s="200" t="s">
        <v>686</v>
      </c>
      <c r="G586" s="197"/>
      <c r="H586" s="201">
        <v>0.749</v>
      </c>
      <c r="I586" s="202"/>
      <c r="J586" s="197"/>
      <c r="K586" s="197"/>
      <c r="L586" s="203"/>
      <c r="M586" s="204"/>
      <c r="N586" s="205"/>
      <c r="O586" s="205"/>
      <c r="P586" s="205"/>
      <c r="Q586" s="205"/>
      <c r="R586" s="205"/>
      <c r="S586" s="205"/>
      <c r="T586" s="206"/>
      <c r="AT586" s="207" t="s">
        <v>151</v>
      </c>
      <c r="AU586" s="207" t="s">
        <v>91</v>
      </c>
      <c r="AV586" s="13" t="s">
        <v>91</v>
      </c>
      <c r="AW586" s="13" t="s">
        <v>42</v>
      </c>
      <c r="AX586" s="13" t="s">
        <v>82</v>
      </c>
      <c r="AY586" s="207" t="s">
        <v>139</v>
      </c>
    </row>
    <row r="587" spans="2:51" s="13" customFormat="1">
      <c r="B587" s="196"/>
      <c r="C587" s="197"/>
      <c r="D587" s="198" t="s">
        <v>151</v>
      </c>
      <c r="E587" s="199" t="s">
        <v>44</v>
      </c>
      <c r="F587" s="200" t="s">
        <v>679</v>
      </c>
      <c r="G587" s="197"/>
      <c r="H587" s="201">
        <v>0.191</v>
      </c>
      <c r="I587" s="202"/>
      <c r="J587" s="197"/>
      <c r="K587" s="197"/>
      <c r="L587" s="203"/>
      <c r="M587" s="204"/>
      <c r="N587" s="205"/>
      <c r="O587" s="205"/>
      <c r="P587" s="205"/>
      <c r="Q587" s="205"/>
      <c r="R587" s="205"/>
      <c r="S587" s="205"/>
      <c r="T587" s="206"/>
      <c r="AT587" s="207" t="s">
        <v>151</v>
      </c>
      <c r="AU587" s="207" t="s">
        <v>91</v>
      </c>
      <c r="AV587" s="13" t="s">
        <v>91</v>
      </c>
      <c r="AW587" s="13" t="s">
        <v>42</v>
      </c>
      <c r="AX587" s="13" t="s">
        <v>82</v>
      </c>
      <c r="AY587" s="207" t="s">
        <v>139</v>
      </c>
    </row>
    <row r="588" spans="2:51" s="13" customFormat="1" ht="22.5">
      <c r="B588" s="196"/>
      <c r="C588" s="197"/>
      <c r="D588" s="198" t="s">
        <v>151</v>
      </c>
      <c r="E588" s="199" t="s">
        <v>44</v>
      </c>
      <c r="F588" s="200" t="s">
        <v>687</v>
      </c>
      <c r="G588" s="197"/>
      <c r="H588" s="201">
        <v>0.23100000000000001</v>
      </c>
      <c r="I588" s="202"/>
      <c r="J588" s="197"/>
      <c r="K588" s="197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151</v>
      </c>
      <c r="AU588" s="207" t="s">
        <v>91</v>
      </c>
      <c r="AV588" s="13" t="s">
        <v>91</v>
      </c>
      <c r="AW588" s="13" t="s">
        <v>42</v>
      </c>
      <c r="AX588" s="13" t="s">
        <v>82</v>
      </c>
      <c r="AY588" s="207" t="s">
        <v>139</v>
      </c>
    </row>
    <row r="589" spans="2:51" s="15" customFormat="1">
      <c r="B589" s="230"/>
      <c r="C589" s="231"/>
      <c r="D589" s="198" t="s">
        <v>151</v>
      </c>
      <c r="E589" s="232" t="s">
        <v>44</v>
      </c>
      <c r="F589" s="233" t="s">
        <v>688</v>
      </c>
      <c r="G589" s="231"/>
      <c r="H589" s="232" t="s">
        <v>44</v>
      </c>
      <c r="I589" s="234"/>
      <c r="J589" s="231"/>
      <c r="K589" s="231"/>
      <c r="L589" s="235"/>
      <c r="M589" s="236"/>
      <c r="N589" s="237"/>
      <c r="O589" s="237"/>
      <c r="P589" s="237"/>
      <c r="Q589" s="237"/>
      <c r="R589" s="237"/>
      <c r="S589" s="237"/>
      <c r="T589" s="238"/>
      <c r="AT589" s="239" t="s">
        <v>151</v>
      </c>
      <c r="AU589" s="239" t="s">
        <v>91</v>
      </c>
      <c r="AV589" s="15" t="s">
        <v>89</v>
      </c>
      <c r="AW589" s="15" t="s">
        <v>42</v>
      </c>
      <c r="AX589" s="15" t="s">
        <v>82</v>
      </c>
      <c r="AY589" s="239" t="s">
        <v>139</v>
      </c>
    </row>
    <row r="590" spans="2:51" s="13" customFormat="1" ht="33.75">
      <c r="B590" s="196"/>
      <c r="C590" s="197"/>
      <c r="D590" s="198" t="s">
        <v>151</v>
      </c>
      <c r="E590" s="199" t="s">
        <v>44</v>
      </c>
      <c r="F590" s="200" t="s">
        <v>689</v>
      </c>
      <c r="G590" s="197"/>
      <c r="H590" s="201">
        <v>1.2290000000000001</v>
      </c>
      <c r="I590" s="202"/>
      <c r="J590" s="197"/>
      <c r="K590" s="197"/>
      <c r="L590" s="203"/>
      <c r="M590" s="204"/>
      <c r="N590" s="205"/>
      <c r="O590" s="205"/>
      <c r="P590" s="205"/>
      <c r="Q590" s="205"/>
      <c r="R590" s="205"/>
      <c r="S590" s="205"/>
      <c r="T590" s="206"/>
      <c r="AT590" s="207" t="s">
        <v>151</v>
      </c>
      <c r="AU590" s="207" t="s">
        <v>91</v>
      </c>
      <c r="AV590" s="13" t="s">
        <v>91</v>
      </c>
      <c r="AW590" s="13" t="s">
        <v>42</v>
      </c>
      <c r="AX590" s="13" t="s">
        <v>82</v>
      </c>
      <c r="AY590" s="207" t="s">
        <v>139</v>
      </c>
    </row>
    <row r="591" spans="2:51" s="13" customFormat="1" ht="33.75">
      <c r="B591" s="196"/>
      <c r="C591" s="197"/>
      <c r="D591" s="198" t="s">
        <v>151</v>
      </c>
      <c r="E591" s="199" t="s">
        <v>44</v>
      </c>
      <c r="F591" s="200" t="s">
        <v>690</v>
      </c>
      <c r="G591" s="197"/>
      <c r="H591" s="201">
        <v>1.9470000000000001</v>
      </c>
      <c r="I591" s="202"/>
      <c r="J591" s="197"/>
      <c r="K591" s="197"/>
      <c r="L591" s="203"/>
      <c r="M591" s="204"/>
      <c r="N591" s="205"/>
      <c r="O591" s="205"/>
      <c r="P591" s="205"/>
      <c r="Q591" s="205"/>
      <c r="R591" s="205"/>
      <c r="S591" s="205"/>
      <c r="T591" s="206"/>
      <c r="AT591" s="207" t="s">
        <v>151</v>
      </c>
      <c r="AU591" s="207" t="s">
        <v>91</v>
      </c>
      <c r="AV591" s="13" t="s">
        <v>91</v>
      </c>
      <c r="AW591" s="13" t="s">
        <v>42</v>
      </c>
      <c r="AX591" s="13" t="s">
        <v>82</v>
      </c>
      <c r="AY591" s="207" t="s">
        <v>139</v>
      </c>
    </row>
    <row r="592" spans="2:51" s="13" customFormat="1">
      <c r="B592" s="196"/>
      <c r="C592" s="197"/>
      <c r="D592" s="198" t="s">
        <v>151</v>
      </c>
      <c r="E592" s="199" t="s">
        <v>44</v>
      </c>
      <c r="F592" s="200" t="s">
        <v>691</v>
      </c>
      <c r="G592" s="197"/>
      <c r="H592" s="201">
        <v>0.308</v>
      </c>
      <c r="I592" s="202"/>
      <c r="J592" s="197"/>
      <c r="K592" s="197"/>
      <c r="L592" s="203"/>
      <c r="M592" s="204"/>
      <c r="N592" s="205"/>
      <c r="O592" s="205"/>
      <c r="P592" s="205"/>
      <c r="Q592" s="205"/>
      <c r="R592" s="205"/>
      <c r="S592" s="205"/>
      <c r="T592" s="206"/>
      <c r="AT592" s="207" t="s">
        <v>151</v>
      </c>
      <c r="AU592" s="207" t="s">
        <v>91</v>
      </c>
      <c r="AV592" s="13" t="s">
        <v>91</v>
      </c>
      <c r="AW592" s="13" t="s">
        <v>42</v>
      </c>
      <c r="AX592" s="13" t="s">
        <v>82</v>
      </c>
      <c r="AY592" s="207" t="s">
        <v>139</v>
      </c>
    </row>
    <row r="593" spans="1:65" s="13" customFormat="1">
      <c r="B593" s="196"/>
      <c r="C593" s="197"/>
      <c r="D593" s="198" t="s">
        <v>151</v>
      </c>
      <c r="E593" s="199" t="s">
        <v>44</v>
      </c>
      <c r="F593" s="200" t="s">
        <v>692</v>
      </c>
      <c r="G593" s="197"/>
      <c r="H593" s="201">
        <v>0.79600000000000004</v>
      </c>
      <c r="I593" s="202"/>
      <c r="J593" s="197"/>
      <c r="K593" s="197"/>
      <c r="L593" s="203"/>
      <c r="M593" s="204"/>
      <c r="N593" s="205"/>
      <c r="O593" s="205"/>
      <c r="P593" s="205"/>
      <c r="Q593" s="205"/>
      <c r="R593" s="205"/>
      <c r="S593" s="205"/>
      <c r="T593" s="206"/>
      <c r="AT593" s="207" t="s">
        <v>151</v>
      </c>
      <c r="AU593" s="207" t="s">
        <v>91</v>
      </c>
      <c r="AV593" s="13" t="s">
        <v>91</v>
      </c>
      <c r="AW593" s="13" t="s">
        <v>42</v>
      </c>
      <c r="AX593" s="13" t="s">
        <v>82</v>
      </c>
      <c r="AY593" s="207" t="s">
        <v>139</v>
      </c>
    </row>
    <row r="594" spans="1:65" s="15" customFormat="1">
      <c r="B594" s="230"/>
      <c r="C594" s="231"/>
      <c r="D594" s="198" t="s">
        <v>151</v>
      </c>
      <c r="E594" s="232" t="s">
        <v>44</v>
      </c>
      <c r="F594" s="233" t="s">
        <v>693</v>
      </c>
      <c r="G594" s="231"/>
      <c r="H594" s="232" t="s">
        <v>44</v>
      </c>
      <c r="I594" s="234"/>
      <c r="J594" s="231"/>
      <c r="K594" s="231"/>
      <c r="L594" s="235"/>
      <c r="M594" s="236"/>
      <c r="N594" s="237"/>
      <c r="O594" s="237"/>
      <c r="P594" s="237"/>
      <c r="Q594" s="237"/>
      <c r="R594" s="237"/>
      <c r="S594" s="237"/>
      <c r="T594" s="238"/>
      <c r="AT594" s="239" t="s">
        <v>151</v>
      </c>
      <c r="AU594" s="239" t="s">
        <v>91</v>
      </c>
      <c r="AV594" s="15" t="s">
        <v>89</v>
      </c>
      <c r="AW594" s="15" t="s">
        <v>42</v>
      </c>
      <c r="AX594" s="15" t="s">
        <v>82</v>
      </c>
      <c r="AY594" s="239" t="s">
        <v>139</v>
      </c>
    </row>
    <row r="595" spans="1:65" s="13" customFormat="1" ht="33.75">
      <c r="B595" s="196"/>
      <c r="C595" s="197"/>
      <c r="D595" s="198" t="s">
        <v>151</v>
      </c>
      <c r="E595" s="199" t="s">
        <v>44</v>
      </c>
      <c r="F595" s="200" t="s">
        <v>694</v>
      </c>
      <c r="G595" s="197"/>
      <c r="H595" s="201">
        <v>0.45300000000000001</v>
      </c>
      <c r="I595" s="202"/>
      <c r="J595" s="197"/>
      <c r="K595" s="197"/>
      <c r="L595" s="203"/>
      <c r="M595" s="204"/>
      <c r="N595" s="205"/>
      <c r="O595" s="205"/>
      <c r="P595" s="205"/>
      <c r="Q595" s="205"/>
      <c r="R595" s="205"/>
      <c r="S595" s="205"/>
      <c r="T595" s="206"/>
      <c r="AT595" s="207" t="s">
        <v>151</v>
      </c>
      <c r="AU595" s="207" t="s">
        <v>91</v>
      </c>
      <c r="AV595" s="13" t="s">
        <v>91</v>
      </c>
      <c r="AW595" s="13" t="s">
        <v>42</v>
      </c>
      <c r="AX595" s="13" t="s">
        <v>82</v>
      </c>
      <c r="AY595" s="207" t="s">
        <v>139</v>
      </c>
    </row>
    <row r="596" spans="1:65" s="13" customFormat="1" ht="33.75">
      <c r="B596" s="196"/>
      <c r="C596" s="197"/>
      <c r="D596" s="198" t="s">
        <v>151</v>
      </c>
      <c r="E596" s="199" t="s">
        <v>44</v>
      </c>
      <c r="F596" s="200" t="s">
        <v>695</v>
      </c>
      <c r="G596" s="197"/>
      <c r="H596" s="201">
        <v>0.71699999999999997</v>
      </c>
      <c r="I596" s="202"/>
      <c r="J596" s="197"/>
      <c r="K596" s="197"/>
      <c r="L596" s="203"/>
      <c r="M596" s="204"/>
      <c r="N596" s="205"/>
      <c r="O596" s="205"/>
      <c r="P596" s="205"/>
      <c r="Q596" s="205"/>
      <c r="R596" s="205"/>
      <c r="S596" s="205"/>
      <c r="T596" s="206"/>
      <c r="AT596" s="207" t="s">
        <v>151</v>
      </c>
      <c r="AU596" s="207" t="s">
        <v>91</v>
      </c>
      <c r="AV596" s="13" t="s">
        <v>91</v>
      </c>
      <c r="AW596" s="13" t="s">
        <v>42</v>
      </c>
      <c r="AX596" s="13" t="s">
        <v>82</v>
      </c>
      <c r="AY596" s="207" t="s">
        <v>139</v>
      </c>
    </row>
    <row r="597" spans="1:65" s="13" customFormat="1">
      <c r="B597" s="196"/>
      <c r="C597" s="197"/>
      <c r="D597" s="198" t="s">
        <v>151</v>
      </c>
      <c r="E597" s="199" t="s">
        <v>44</v>
      </c>
      <c r="F597" s="200" t="s">
        <v>696</v>
      </c>
      <c r="G597" s="197"/>
      <c r="H597" s="201">
        <v>0.113</v>
      </c>
      <c r="I597" s="202"/>
      <c r="J597" s="197"/>
      <c r="K597" s="197"/>
      <c r="L597" s="203"/>
      <c r="M597" s="204"/>
      <c r="N597" s="205"/>
      <c r="O597" s="205"/>
      <c r="P597" s="205"/>
      <c r="Q597" s="205"/>
      <c r="R597" s="205"/>
      <c r="S597" s="205"/>
      <c r="T597" s="206"/>
      <c r="AT597" s="207" t="s">
        <v>151</v>
      </c>
      <c r="AU597" s="207" t="s">
        <v>91</v>
      </c>
      <c r="AV597" s="13" t="s">
        <v>91</v>
      </c>
      <c r="AW597" s="13" t="s">
        <v>42</v>
      </c>
      <c r="AX597" s="13" t="s">
        <v>82</v>
      </c>
      <c r="AY597" s="207" t="s">
        <v>139</v>
      </c>
    </row>
    <row r="598" spans="1:65" s="13" customFormat="1">
      <c r="B598" s="196"/>
      <c r="C598" s="197"/>
      <c r="D598" s="198" t="s">
        <v>151</v>
      </c>
      <c r="E598" s="199" t="s">
        <v>44</v>
      </c>
      <c r="F598" s="200" t="s">
        <v>697</v>
      </c>
      <c r="G598" s="197"/>
      <c r="H598" s="201">
        <v>0.29299999999999998</v>
      </c>
      <c r="I598" s="202"/>
      <c r="J598" s="197"/>
      <c r="K598" s="197"/>
      <c r="L598" s="203"/>
      <c r="M598" s="204"/>
      <c r="N598" s="205"/>
      <c r="O598" s="205"/>
      <c r="P598" s="205"/>
      <c r="Q598" s="205"/>
      <c r="R598" s="205"/>
      <c r="S598" s="205"/>
      <c r="T598" s="206"/>
      <c r="AT598" s="207" t="s">
        <v>151</v>
      </c>
      <c r="AU598" s="207" t="s">
        <v>91</v>
      </c>
      <c r="AV598" s="13" t="s">
        <v>91</v>
      </c>
      <c r="AW598" s="13" t="s">
        <v>42</v>
      </c>
      <c r="AX598" s="13" t="s">
        <v>82</v>
      </c>
      <c r="AY598" s="207" t="s">
        <v>139</v>
      </c>
    </row>
    <row r="599" spans="1:65" s="13" customFormat="1" ht="22.5">
      <c r="B599" s="196"/>
      <c r="C599" s="197"/>
      <c r="D599" s="198" t="s">
        <v>151</v>
      </c>
      <c r="E599" s="199" t="s">
        <v>44</v>
      </c>
      <c r="F599" s="200" t="s">
        <v>698</v>
      </c>
      <c r="G599" s="197"/>
      <c r="H599" s="201">
        <v>0.153</v>
      </c>
      <c r="I599" s="202"/>
      <c r="J599" s="197"/>
      <c r="K599" s="197"/>
      <c r="L599" s="203"/>
      <c r="M599" s="204"/>
      <c r="N599" s="205"/>
      <c r="O599" s="205"/>
      <c r="P599" s="205"/>
      <c r="Q599" s="205"/>
      <c r="R599" s="205"/>
      <c r="S599" s="205"/>
      <c r="T599" s="206"/>
      <c r="AT599" s="207" t="s">
        <v>151</v>
      </c>
      <c r="AU599" s="207" t="s">
        <v>91</v>
      </c>
      <c r="AV599" s="13" t="s">
        <v>91</v>
      </c>
      <c r="AW599" s="13" t="s">
        <v>42</v>
      </c>
      <c r="AX599" s="13" t="s">
        <v>82</v>
      </c>
      <c r="AY599" s="207" t="s">
        <v>139</v>
      </c>
    </row>
    <row r="600" spans="1:65" s="15" customFormat="1">
      <c r="B600" s="230"/>
      <c r="C600" s="231"/>
      <c r="D600" s="198" t="s">
        <v>151</v>
      </c>
      <c r="E600" s="232" t="s">
        <v>44</v>
      </c>
      <c r="F600" s="233" t="s">
        <v>699</v>
      </c>
      <c r="G600" s="231"/>
      <c r="H600" s="232" t="s">
        <v>44</v>
      </c>
      <c r="I600" s="234"/>
      <c r="J600" s="231"/>
      <c r="K600" s="231"/>
      <c r="L600" s="235"/>
      <c r="M600" s="236"/>
      <c r="N600" s="237"/>
      <c r="O600" s="237"/>
      <c r="P600" s="237"/>
      <c r="Q600" s="237"/>
      <c r="R600" s="237"/>
      <c r="S600" s="237"/>
      <c r="T600" s="238"/>
      <c r="AT600" s="239" t="s">
        <v>151</v>
      </c>
      <c r="AU600" s="239" t="s">
        <v>91</v>
      </c>
      <c r="AV600" s="15" t="s">
        <v>89</v>
      </c>
      <c r="AW600" s="15" t="s">
        <v>42</v>
      </c>
      <c r="AX600" s="15" t="s">
        <v>82</v>
      </c>
      <c r="AY600" s="239" t="s">
        <v>139</v>
      </c>
    </row>
    <row r="601" spans="1:65" s="13" customFormat="1">
      <c r="B601" s="196"/>
      <c r="C601" s="197"/>
      <c r="D601" s="198" t="s">
        <v>151</v>
      </c>
      <c r="E601" s="199" t="s">
        <v>44</v>
      </c>
      <c r="F601" s="200" t="s">
        <v>700</v>
      </c>
      <c r="G601" s="197"/>
      <c r="H601" s="201">
        <v>8.9999999999999993E-3</v>
      </c>
      <c r="I601" s="202"/>
      <c r="J601" s="197"/>
      <c r="K601" s="197"/>
      <c r="L601" s="203"/>
      <c r="M601" s="204"/>
      <c r="N601" s="205"/>
      <c r="O601" s="205"/>
      <c r="P601" s="205"/>
      <c r="Q601" s="205"/>
      <c r="R601" s="205"/>
      <c r="S601" s="205"/>
      <c r="T601" s="206"/>
      <c r="AT601" s="207" t="s">
        <v>151</v>
      </c>
      <c r="AU601" s="207" t="s">
        <v>91</v>
      </c>
      <c r="AV601" s="13" t="s">
        <v>91</v>
      </c>
      <c r="AW601" s="13" t="s">
        <v>42</v>
      </c>
      <c r="AX601" s="13" t="s">
        <v>82</v>
      </c>
      <c r="AY601" s="207" t="s">
        <v>139</v>
      </c>
    </row>
    <row r="602" spans="1:65" s="13" customFormat="1" ht="22.5">
      <c r="B602" s="196"/>
      <c r="C602" s="197"/>
      <c r="D602" s="198" t="s">
        <v>151</v>
      </c>
      <c r="E602" s="199" t="s">
        <v>44</v>
      </c>
      <c r="F602" s="200" t="s">
        <v>846</v>
      </c>
      <c r="G602" s="197"/>
      <c r="H602" s="201">
        <v>0.33800000000000002</v>
      </c>
      <c r="I602" s="202"/>
      <c r="J602" s="197"/>
      <c r="K602" s="197"/>
      <c r="L602" s="203"/>
      <c r="M602" s="204"/>
      <c r="N602" s="205"/>
      <c r="O602" s="205"/>
      <c r="P602" s="205"/>
      <c r="Q602" s="205"/>
      <c r="R602" s="205"/>
      <c r="S602" s="205"/>
      <c r="T602" s="206"/>
      <c r="AT602" s="207" t="s">
        <v>151</v>
      </c>
      <c r="AU602" s="207" t="s">
        <v>91</v>
      </c>
      <c r="AV602" s="13" t="s">
        <v>91</v>
      </c>
      <c r="AW602" s="13" t="s">
        <v>42</v>
      </c>
      <c r="AX602" s="13" t="s">
        <v>82</v>
      </c>
      <c r="AY602" s="207" t="s">
        <v>139</v>
      </c>
    </row>
    <row r="603" spans="1:65" s="14" customFormat="1">
      <c r="B603" s="218"/>
      <c r="C603" s="219"/>
      <c r="D603" s="198" t="s">
        <v>151</v>
      </c>
      <c r="E603" s="220" t="s">
        <v>44</v>
      </c>
      <c r="F603" s="221" t="s">
        <v>168</v>
      </c>
      <c r="G603" s="219"/>
      <c r="H603" s="222">
        <v>36.886000000000003</v>
      </c>
      <c r="I603" s="223"/>
      <c r="J603" s="219"/>
      <c r="K603" s="219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151</v>
      </c>
      <c r="AU603" s="228" t="s">
        <v>91</v>
      </c>
      <c r="AV603" s="14" t="s">
        <v>147</v>
      </c>
      <c r="AW603" s="14" t="s">
        <v>42</v>
      </c>
      <c r="AX603" s="14" t="s">
        <v>89</v>
      </c>
      <c r="AY603" s="228" t="s">
        <v>139</v>
      </c>
    </row>
    <row r="604" spans="1:65" s="2" customFormat="1" ht="24.2" customHeight="1">
      <c r="A604" s="36"/>
      <c r="B604" s="37"/>
      <c r="C604" s="178" t="s">
        <v>847</v>
      </c>
      <c r="D604" s="178" t="s">
        <v>142</v>
      </c>
      <c r="E604" s="179" t="s">
        <v>848</v>
      </c>
      <c r="F604" s="180" t="s">
        <v>849</v>
      </c>
      <c r="G604" s="181" t="s">
        <v>162</v>
      </c>
      <c r="H604" s="182">
        <v>23.58</v>
      </c>
      <c r="I604" s="183"/>
      <c r="J604" s="184">
        <f>ROUND(I604*H604,2)</f>
        <v>0</v>
      </c>
      <c r="K604" s="180" t="s">
        <v>146</v>
      </c>
      <c r="L604" s="41"/>
      <c r="M604" s="185" t="s">
        <v>44</v>
      </c>
      <c r="N604" s="186" t="s">
        <v>53</v>
      </c>
      <c r="O604" s="66"/>
      <c r="P604" s="187">
        <f>O604*H604</f>
        <v>0</v>
      </c>
      <c r="Q604" s="187">
        <v>0</v>
      </c>
      <c r="R604" s="187">
        <f>Q604*H604</f>
        <v>0</v>
      </c>
      <c r="S604" s="187">
        <v>2.4E-2</v>
      </c>
      <c r="T604" s="188">
        <f>S604*H604</f>
        <v>0.56591999999999998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89" t="s">
        <v>237</v>
      </c>
      <c r="AT604" s="189" t="s">
        <v>142</v>
      </c>
      <c r="AU604" s="189" t="s">
        <v>91</v>
      </c>
      <c r="AY604" s="18" t="s">
        <v>139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18" t="s">
        <v>89</v>
      </c>
      <c r="BK604" s="190">
        <f>ROUND(I604*H604,2)</f>
        <v>0</v>
      </c>
      <c r="BL604" s="18" t="s">
        <v>237</v>
      </c>
      <c r="BM604" s="189" t="s">
        <v>850</v>
      </c>
    </row>
    <row r="605" spans="1:65" s="2" customFormat="1">
      <c r="A605" s="36"/>
      <c r="B605" s="37"/>
      <c r="C605" s="38"/>
      <c r="D605" s="191" t="s">
        <v>149</v>
      </c>
      <c r="E605" s="38"/>
      <c r="F605" s="192" t="s">
        <v>851</v>
      </c>
      <c r="G605" s="38"/>
      <c r="H605" s="38"/>
      <c r="I605" s="193"/>
      <c r="J605" s="38"/>
      <c r="K605" s="38"/>
      <c r="L605" s="41"/>
      <c r="M605" s="194"/>
      <c r="N605" s="195"/>
      <c r="O605" s="66"/>
      <c r="P605" s="66"/>
      <c r="Q605" s="66"/>
      <c r="R605" s="66"/>
      <c r="S605" s="66"/>
      <c r="T605" s="67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T605" s="18" t="s">
        <v>149</v>
      </c>
      <c r="AU605" s="18" t="s">
        <v>91</v>
      </c>
    </row>
    <row r="606" spans="1:65" s="13" customFormat="1">
      <c r="B606" s="196"/>
      <c r="C606" s="197"/>
      <c r="D606" s="198" t="s">
        <v>151</v>
      </c>
      <c r="E606" s="199" t="s">
        <v>44</v>
      </c>
      <c r="F606" s="200" t="s">
        <v>852</v>
      </c>
      <c r="G606" s="197"/>
      <c r="H606" s="201">
        <v>23.58</v>
      </c>
      <c r="I606" s="202"/>
      <c r="J606" s="197"/>
      <c r="K606" s="197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151</v>
      </c>
      <c r="AU606" s="207" t="s">
        <v>91</v>
      </c>
      <c r="AV606" s="13" t="s">
        <v>91</v>
      </c>
      <c r="AW606" s="13" t="s">
        <v>42</v>
      </c>
      <c r="AX606" s="13" t="s">
        <v>89</v>
      </c>
      <c r="AY606" s="207" t="s">
        <v>139</v>
      </c>
    </row>
    <row r="607" spans="1:65" s="2" customFormat="1" ht="16.5" customHeight="1">
      <c r="A607" s="36"/>
      <c r="B607" s="37"/>
      <c r="C607" s="178" t="s">
        <v>853</v>
      </c>
      <c r="D607" s="178" t="s">
        <v>142</v>
      </c>
      <c r="E607" s="179" t="s">
        <v>854</v>
      </c>
      <c r="F607" s="180" t="s">
        <v>855</v>
      </c>
      <c r="G607" s="181" t="s">
        <v>162</v>
      </c>
      <c r="H607" s="182">
        <v>23.58</v>
      </c>
      <c r="I607" s="183"/>
      <c r="J607" s="184">
        <f>ROUND(I607*H607,2)</f>
        <v>0</v>
      </c>
      <c r="K607" s="180" t="s">
        <v>146</v>
      </c>
      <c r="L607" s="41"/>
      <c r="M607" s="185" t="s">
        <v>44</v>
      </c>
      <c r="N607" s="186" t="s">
        <v>53</v>
      </c>
      <c r="O607" s="66"/>
      <c r="P607" s="187">
        <f>O607*H607</f>
        <v>0</v>
      </c>
      <c r="Q607" s="187">
        <v>0</v>
      </c>
      <c r="R607" s="187">
        <f>Q607*H607</f>
        <v>0</v>
      </c>
      <c r="S607" s="187">
        <v>0</v>
      </c>
      <c r="T607" s="188">
        <f>S607*H607</f>
        <v>0</v>
      </c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R607" s="189" t="s">
        <v>237</v>
      </c>
      <c r="AT607" s="189" t="s">
        <v>142</v>
      </c>
      <c r="AU607" s="189" t="s">
        <v>91</v>
      </c>
      <c r="AY607" s="18" t="s">
        <v>139</v>
      </c>
      <c r="BE607" s="190">
        <f>IF(N607="základní",J607,0)</f>
        <v>0</v>
      </c>
      <c r="BF607" s="190">
        <f>IF(N607="snížená",J607,0)</f>
        <v>0</v>
      </c>
      <c r="BG607" s="190">
        <f>IF(N607="zákl. přenesená",J607,0)</f>
        <v>0</v>
      </c>
      <c r="BH607" s="190">
        <f>IF(N607="sníž. přenesená",J607,0)</f>
        <v>0</v>
      </c>
      <c r="BI607" s="190">
        <f>IF(N607="nulová",J607,0)</f>
        <v>0</v>
      </c>
      <c r="BJ607" s="18" t="s">
        <v>89</v>
      </c>
      <c r="BK607" s="190">
        <f>ROUND(I607*H607,2)</f>
        <v>0</v>
      </c>
      <c r="BL607" s="18" t="s">
        <v>237</v>
      </c>
      <c r="BM607" s="189" t="s">
        <v>856</v>
      </c>
    </row>
    <row r="608" spans="1:65" s="2" customFormat="1">
      <c r="A608" s="36"/>
      <c r="B608" s="37"/>
      <c r="C608" s="38"/>
      <c r="D608" s="191" t="s">
        <v>149</v>
      </c>
      <c r="E608" s="38"/>
      <c r="F608" s="192" t="s">
        <v>857</v>
      </c>
      <c r="G608" s="38"/>
      <c r="H608" s="38"/>
      <c r="I608" s="193"/>
      <c r="J608" s="38"/>
      <c r="K608" s="38"/>
      <c r="L608" s="41"/>
      <c r="M608" s="194"/>
      <c r="N608" s="195"/>
      <c r="O608" s="66"/>
      <c r="P608" s="66"/>
      <c r="Q608" s="66"/>
      <c r="R608" s="66"/>
      <c r="S608" s="66"/>
      <c r="T608" s="67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T608" s="18" t="s">
        <v>149</v>
      </c>
      <c r="AU608" s="18" t="s">
        <v>91</v>
      </c>
    </row>
    <row r="609" spans="1:65" s="13" customFormat="1">
      <c r="B609" s="196"/>
      <c r="C609" s="197"/>
      <c r="D609" s="198" t="s">
        <v>151</v>
      </c>
      <c r="E609" s="199" t="s">
        <v>44</v>
      </c>
      <c r="F609" s="200" t="s">
        <v>852</v>
      </c>
      <c r="G609" s="197"/>
      <c r="H609" s="201">
        <v>23.58</v>
      </c>
      <c r="I609" s="202"/>
      <c r="J609" s="197"/>
      <c r="K609" s="197"/>
      <c r="L609" s="203"/>
      <c r="M609" s="204"/>
      <c r="N609" s="205"/>
      <c r="O609" s="205"/>
      <c r="P609" s="205"/>
      <c r="Q609" s="205"/>
      <c r="R609" s="205"/>
      <c r="S609" s="205"/>
      <c r="T609" s="206"/>
      <c r="AT609" s="207" t="s">
        <v>151</v>
      </c>
      <c r="AU609" s="207" t="s">
        <v>91</v>
      </c>
      <c r="AV609" s="13" t="s">
        <v>91</v>
      </c>
      <c r="AW609" s="13" t="s">
        <v>42</v>
      </c>
      <c r="AX609" s="13" t="s">
        <v>89</v>
      </c>
      <c r="AY609" s="207" t="s">
        <v>139</v>
      </c>
    </row>
    <row r="610" spans="1:65" s="2" customFormat="1" ht="24.2" customHeight="1">
      <c r="A610" s="36"/>
      <c r="B610" s="37"/>
      <c r="C610" s="208" t="s">
        <v>858</v>
      </c>
      <c r="D610" s="208" t="s">
        <v>153</v>
      </c>
      <c r="E610" s="209" t="s">
        <v>859</v>
      </c>
      <c r="F610" s="210" t="s">
        <v>860</v>
      </c>
      <c r="G610" s="211" t="s">
        <v>223</v>
      </c>
      <c r="H610" s="212">
        <v>1.038</v>
      </c>
      <c r="I610" s="213"/>
      <c r="J610" s="214">
        <f>ROUND(I610*H610,2)</f>
        <v>0</v>
      </c>
      <c r="K610" s="210" t="s">
        <v>146</v>
      </c>
      <c r="L610" s="215"/>
      <c r="M610" s="216" t="s">
        <v>44</v>
      </c>
      <c r="N610" s="217" t="s">
        <v>53</v>
      </c>
      <c r="O610" s="66"/>
      <c r="P610" s="187">
        <f>O610*H610</f>
        <v>0</v>
      </c>
      <c r="Q610" s="187">
        <v>0.55000000000000004</v>
      </c>
      <c r="R610" s="187">
        <f>Q610*H610</f>
        <v>0.57090000000000007</v>
      </c>
      <c r="S610" s="187">
        <v>0</v>
      </c>
      <c r="T610" s="188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89" t="s">
        <v>343</v>
      </c>
      <c r="AT610" s="189" t="s">
        <v>153</v>
      </c>
      <c r="AU610" s="189" t="s">
        <v>91</v>
      </c>
      <c r="AY610" s="18" t="s">
        <v>139</v>
      </c>
      <c r="BE610" s="190">
        <f>IF(N610="základní",J610,0)</f>
        <v>0</v>
      </c>
      <c r="BF610" s="190">
        <f>IF(N610="snížená",J610,0)</f>
        <v>0</v>
      </c>
      <c r="BG610" s="190">
        <f>IF(N610="zákl. přenesená",J610,0)</f>
        <v>0</v>
      </c>
      <c r="BH610" s="190">
        <f>IF(N610="sníž. přenesená",J610,0)</f>
        <v>0</v>
      </c>
      <c r="BI610" s="190">
        <f>IF(N610="nulová",J610,0)</f>
        <v>0</v>
      </c>
      <c r="BJ610" s="18" t="s">
        <v>89</v>
      </c>
      <c r="BK610" s="190">
        <f>ROUND(I610*H610,2)</f>
        <v>0</v>
      </c>
      <c r="BL610" s="18" t="s">
        <v>237</v>
      </c>
      <c r="BM610" s="189" t="s">
        <v>861</v>
      </c>
    </row>
    <row r="611" spans="1:65" s="13" customFormat="1">
      <c r="B611" s="196"/>
      <c r="C611" s="197"/>
      <c r="D611" s="198" t="s">
        <v>151</v>
      </c>
      <c r="E611" s="199" t="s">
        <v>44</v>
      </c>
      <c r="F611" s="200" t="s">
        <v>702</v>
      </c>
      <c r="G611" s="197"/>
      <c r="H611" s="201">
        <v>1.038</v>
      </c>
      <c r="I611" s="202"/>
      <c r="J611" s="197"/>
      <c r="K611" s="197"/>
      <c r="L611" s="203"/>
      <c r="M611" s="204"/>
      <c r="N611" s="205"/>
      <c r="O611" s="205"/>
      <c r="P611" s="205"/>
      <c r="Q611" s="205"/>
      <c r="R611" s="205"/>
      <c r="S611" s="205"/>
      <c r="T611" s="206"/>
      <c r="AT611" s="207" t="s">
        <v>151</v>
      </c>
      <c r="AU611" s="207" t="s">
        <v>91</v>
      </c>
      <c r="AV611" s="13" t="s">
        <v>91</v>
      </c>
      <c r="AW611" s="13" t="s">
        <v>42</v>
      </c>
      <c r="AX611" s="13" t="s">
        <v>89</v>
      </c>
      <c r="AY611" s="207" t="s">
        <v>139</v>
      </c>
    </row>
    <row r="612" spans="1:65" s="2" customFormat="1" ht="24.2" customHeight="1">
      <c r="A612" s="36"/>
      <c r="B612" s="37"/>
      <c r="C612" s="178" t="s">
        <v>862</v>
      </c>
      <c r="D612" s="178" t="s">
        <v>142</v>
      </c>
      <c r="E612" s="179" t="s">
        <v>863</v>
      </c>
      <c r="F612" s="180" t="s">
        <v>864</v>
      </c>
      <c r="G612" s="181" t="s">
        <v>162</v>
      </c>
      <c r="H612" s="182">
        <v>23.58</v>
      </c>
      <c r="I612" s="183"/>
      <c r="J612" s="184">
        <f>ROUND(I612*H612,2)</f>
        <v>0</v>
      </c>
      <c r="K612" s="180" t="s">
        <v>146</v>
      </c>
      <c r="L612" s="41"/>
      <c r="M612" s="185" t="s">
        <v>44</v>
      </c>
      <c r="N612" s="186" t="s">
        <v>53</v>
      </c>
      <c r="O612" s="66"/>
      <c r="P612" s="187">
        <f>O612*H612</f>
        <v>0</v>
      </c>
      <c r="Q612" s="187">
        <v>1.8000000000000001E-4</v>
      </c>
      <c r="R612" s="187">
        <f>Q612*H612</f>
        <v>4.2443999999999997E-3</v>
      </c>
      <c r="S612" s="187">
        <v>0</v>
      </c>
      <c r="T612" s="188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9" t="s">
        <v>237</v>
      </c>
      <c r="AT612" s="189" t="s">
        <v>142</v>
      </c>
      <c r="AU612" s="189" t="s">
        <v>91</v>
      </c>
      <c r="AY612" s="18" t="s">
        <v>139</v>
      </c>
      <c r="BE612" s="190">
        <f>IF(N612="základní",J612,0)</f>
        <v>0</v>
      </c>
      <c r="BF612" s="190">
        <f>IF(N612="snížená",J612,0)</f>
        <v>0</v>
      </c>
      <c r="BG612" s="190">
        <f>IF(N612="zákl. přenesená",J612,0)</f>
        <v>0</v>
      </c>
      <c r="BH612" s="190">
        <f>IF(N612="sníž. přenesená",J612,0)</f>
        <v>0</v>
      </c>
      <c r="BI612" s="190">
        <f>IF(N612="nulová",J612,0)</f>
        <v>0</v>
      </c>
      <c r="BJ612" s="18" t="s">
        <v>89</v>
      </c>
      <c r="BK612" s="190">
        <f>ROUND(I612*H612,2)</f>
        <v>0</v>
      </c>
      <c r="BL612" s="18" t="s">
        <v>237</v>
      </c>
      <c r="BM612" s="189" t="s">
        <v>865</v>
      </c>
    </row>
    <row r="613" spans="1:65" s="2" customFormat="1">
      <c r="A613" s="36"/>
      <c r="B613" s="37"/>
      <c r="C613" s="38"/>
      <c r="D613" s="191" t="s">
        <v>149</v>
      </c>
      <c r="E613" s="38"/>
      <c r="F613" s="192" t="s">
        <v>866</v>
      </c>
      <c r="G613" s="38"/>
      <c r="H613" s="38"/>
      <c r="I613" s="193"/>
      <c r="J613" s="38"/>
      <c r="K613" s="38"/>
      <c r="L613" s="41"/>
      <c r="M613" s="194"/>
      <c r="N613" s="195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8" t="s">
        <v>149</v>
      </c>
      <c r="AU613" s="18" t="s">
        <v>91</v>
      </c>
    </row>
    <row r="614" spans="1:65" s="13" customFormat="1">
      <c r="B614" s="196"/>
      <c r="C614" s="197"/>
      <c r="D614" s="198" t="s">
        <v>151</v>
      </c>
      <c r="E614" s="199" t="s">
        <v>44</v>
      </c>
      <c r="F614" s="200" t="s">
        <v>852</v>
      </c>
      <c r="G614" s="197"/>
      <c r="H614" s="201">
        <v>23.58</v>
      </c>
      <c r="I614" s="202"/>
      <c r="J614" s="197"/>
      <c r="K614" s="197"/>
      <c r="L614" s="203"/>
      <c r="M614" s="204"/>
      <c r="N614" s="205"/>
      <c r="O614" s="205"/>
      <c r="P614" s="205"/>
      <c r="Q614" s="205"/>
      <c r="R614" s="205"/>
      <c r="S614" s="205"/>
      <c r="T614" s="206"/>
      <c r="AT614" s="207" t="s">
        <v>151</v>
      </c>
      <c r="AU614" s="207" t="s">
        <v>91</v>
      </c>
      <c r="AV614" s="13" t="s">
        <v>91</v>
      </c>
      <c r="AW614" s="13" t="s">
        <v>42</v>
      </c>
      <c r="AX614" s="13" t="s">
        <v>89</v>
      </c>
      <c r="AY614" s="207" t="s">
        <v>139</v>
      </c>
    </row>
    <row r="615" spans="1:65" s="2" customFormat="1" ht="49.15" customHeight="1">
      <c r="A615" s="36"/>
      <c r="B615" s="37"/>
      <c r="C615" s="178" t="s">
        <v>867</v>
      </c>
      <c r="D615" s="178" t="s">
        <v>142</v>
      </c>
      <c r="E615" s="179" t="s">
        <v>868</v>
      </c>
      <c r="F615" s="180" t="s">
        <v>869</v>
      </c>
      <c r="G615" s="181" t="s">
        <v>566</v>
      </c>
      <c r="H615" s="182">
        <v>22</v>
      </c>
      <c r="I615" s="183"/>
      <c r="J615" s="184">
        <f>ROUND(I615*H615,2)</f>
        <v>0</v>
      </c>
      <c r="K615" s="180" t="s">
        <v>44</v>
      </c>
      <c r="L615" s="41"/>
      <c r="M615" s="185" t="s">
        <v>44</v>
      </c>
      <c r="N615" s="186" t="s">
        <v>53</v>
      </c>
      <c r="O615" s="66"/>
      <c r="P615" s="187">
        <f>O615*H615</f>
        <v>0</v>
      </c>
      <c r="Q615" s="187">
        <v>0</v>
      </c>
      <c r="R615" s="187">
        <f>Q615*H615</f>
        <v>0</v>
      </c>
      <c r="S615" s="187">
        <v>0</v>
      </c>
      <c r="T615" s="188">
        <f>S615*H615</f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189" t="s">
        <v>237</v>
      </c>
      <c r="AT615" s="189" t="s">
        <v>142</v>
      </c>
      <c r="AU615" s="189" t="s">
        <v>91</v>
      </c>
      <c r="AY615" s="18" t="s">
        <v>139</v>
      </c>
      <c r="BE615" s="190">
        <f>IF(N615="základní",J615,0)</f>
        <v>0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18" t="s">
        <v>89</v>
      </c>
      <c r="BK615" s="190">
        <f>ROUND(I615*H615,2)</f>
        <v>0</v>
      </c>
      <c r="BL615" s="18" t="s">
        <v>237</v>
      </c>
      <c r="BM615" s="189" t="s">
        <v>870</v>
      </c>
    </row>
    <row r="616" spans="1:65" s="13" customFormat="1" ht="22.5">
      <c r="B616" s="196"/>
      <c r="C616" s="197"/>
      <c r="D616" s="198" t="s">
        <v>151</v>
      </c>
      <c r="E616" s="199" t="s">
        <v>44</v>
      </c>
      <c r="F616" s="200" t="s">
        <v>871</v>
      </c>
      <c r="G616" s="197"/>
      <c r="H616" s="201">
        <v>22</v>
      </c>
      <c r="I616" s="202"/>
      <c r="J616" s="197"/>
      <c r="K616" s="197"/>
      <c r="L616" s="203"/>
      <c r="M616" s="204"/>
      <c r="N616" s="205"/>
      <c r="O616" s="205"/>
      <c r="P616" s="205"/>
      <c r="Q616" s="205"/>
      <c r="R616" s="205"/>
      <c r="S616" s="205"/>
      <c r="T616" s="206"/>
      <c r="AT616" s="207" t="s">
        <v>151</v>
      </c>
      <c r="AU616" s="207" t="s">
        <v>91</v>
      </c>
      <c r="AV616" s="13" t="s">
        <v>91</v>
      </c>
      <c r="AW616" s="13" t="s">
        <v>42</v>
      </c>
      <c r="AX616" s="13" t="s">
        <v>89</v>
      </c>
      <c r="AY616" s="207" t="s">
        <v>139</v>
      </c>
    </row>
    <row r="617" spans="1:65" s="2" customFormat="1" ht="16.5" customHeight="1">
      <c r="A617" s="36"/>
      <c r="B617" s="37"/>
      <c r="C617" s="208" t="s">
        <v>872</v>
      </c>
      <c r="D617" s="208" t="s">
        <v>153</v>
      </c>
      <c r="E617" s="209" t="s">
        <v>873</v>
      </c>
      <c r="F617" s="210" t="s">
        <v>874</v>
      </c>
      <c r="G617" s="211" t="s">
        <v>198</v>
      </c>
      <c r="H617" s="212">
        <v>25</v>
      </c>
      <c r="I617" s="213"/>
      <c r="J617" s="214">
        <f>ROUND(I617*H617,2)</f>
        <v>0</v>
      </c>
      <c r="K617" s="210" t="s">
        <v>146</v>
      </c>
      <c r="L617" s="215"/>
      <c r="M617" s="216" t="s">
        <v>44</v>
      </c>
      <c r="N617" s="217" t="s">
        <v>53</v>
      </c>
      <c r="O617" s="66"/>
      <c r="P617" s="187">
        <f>O617*H617</f>
        <v>0</v>
      </c>
      <c r="Q617" s="187">
        <v>1.2999999999999999E-3</v>
      </c>
      <c r="R617" s="187">
        <f>Q617*H617</f>
        <v>3.2500000000000001E-2</v>
      </c>
      <c r="S617" s="187">
        <v>0</v>
      </c>
      <c r="T617" s="188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89" t="s">
        <v>343</v>
      </c>
      <c r="AT617" s="189" t="s">
        <v>153</v>
      </c>
      <c r="AU617" s="189" t="s">
        <v>91</v>
      </c>
      <c r="AY617" s="18" t="s">
        <v>139</v>
      </c>
      <c r="BE617" s="190">
        <f>IF(N617="základní",J617,0)</f>
        <v>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8" t="s">
        <v>89</v>
      </c>
      <c r="BK617" s="190">
        <f>ROUND(I617*H617,2)</f>
        <v>0</v>
      </c>
      <c r="BL617" s="18" t="s">
        <v>237</v>
      </c>
      <c r="BM617" s="189" t="s">
        <v>875</v>
      </c>
    </row>
    <row r="618" spans="1:65" s="13" customFormat="1" ht="22.5">
      <c r="B618" s="196"/>
      <c r="C618" s="197"/>
      <c r="D618" s="198" t="s">
        <v>151</v>
      </c>
      <c r="E618" s="199" t="s">
        <v>44</v>
      </c>
      <c r="F618" s="200" t="s">
        <v>876</v>
      </c>
      <c r="G618" s="197"/>
      <c r="H618" s="201">
        <v>25</v>
      </c>
      <c r="I618" s="202"/>
      <c r="J618" s="197"/>
      <c r="K618" s="197"/>
      <c r="L618" s="203"/>
      <c r="M618" s="204"/>
      <c r="N618" s="205"/>
      <c r="O618" s="205"/>
      <c r="P618" s="205"/>
      <c r="Q618" s="205"/>
      <c r="R618" s="205"/>
      <c r="S618" s="205"/>
      <c r="T618" s="206"/>
      <c r="AT618" s="207" t="s">
        <v>151</v>
      </c>
      <c r="AU618" s="207" t="s">
        <v>91</v>
      </c>
      <c r="AV618" s="13" t="s">
        <v>91</v>
      </c>
      <c r="AW618" s="13" t="s">
        <v>42</v>
      </c>
      <c r="AX618" s="13" t="s">
        <v>89</v>
      </c>
      <c r="AY618" s="207" t="s">
        <v>139</v>
      </c>
    </row>
    <row r="619" spans="1:65" s="2" customFormat="1" ht="16.5" customHeight="1">
      <c r="A619" s="36"/>
      <c r="B619" s="37"/>
      <c r="C619" s="208" t="s">
        <v>877</v>
      </c>
      <c r="D619" s="208" t="s">
        <v>153</v>
      </c>
      <c r="E619" s="209" t="s">
        <v>878</v>
      </c>
      <c r="F619" s="210" t="s">
        <v>879</v>
      </c>
      <c r="G619" s="211" t="s">
        <v>198</v>
      </c>
      <c r="H619" s="212">
        <v>18.600000000000001</v>
      </c>
      <c r="I619" s="213"/>
      <c r="J619" s="214">
        <f>ROUND(I619*H619,2)</f>
        <v>0</v>
      </c>
      <c r="K619" s="210" t="s">
        <v>146</v>
      </c>
      <c r="L619" s="215"/>
      <c r="M619" s="216" t="s">
        <v>44</v>
      </c>
      <c r="N619" s="217" t="s">
        <v>53</v>
      </c>
      <c r="O619" s="66"/>
      <c r="P619" s="187">
        <f>O619*H619</f>
        <v>0</v>
      </c>
      <c r="Q619" s="187">
        <v>1.98E-3</v>
      </c>
      <c r="R619" s="187">
        <f>Q619*H619</f>
        <v>3.6828E-2</v>
      </c>
      <c r="S619" s="187">
        <v>0</v>
      </c>
      <c r="T619" s="188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89" t="s">
        <v>343</v>
      </c>
      <c r="AT619" s="189" t="s">
        <v>153</v>
      </c>
      <c r="AU619" s="189" t="s">
        <v>91</v>
      </c>
      <c r="AY619" s="18" t="s">
        <v>139</v>
      </c>
      <c r="BE619" s="190">
        <f>IF(N619="základní",J619,0)</f>
        <v>0</v>
      </c>
      <c r="BF619" s="190">
        <f>IF(N619="snížená",J619,0)</f>
        <v>0</v>
      </c>
      <c r="BG619" s="190">
        <f>IF(N619="zákl. přenesená",J619,0)</f>
        <v>0</v>
      </c>
      <c r="BH619" s="190">
        <f>IF(N619="sníž. přenesená",J619,0)</f>
        <v>0</v>
      </c>
      <c r="BI619" s="190">
        <f>IF(N619="nulová",J619,0)</f>
        <v>0</v>
      </c>
      <c r="BJ619" s="18" t="s">
        <v>89</v>
      </c>
      <c r="BK619" s="190">
        <f>ROUND(I619*H619,2)</f>
        <v>0</v>
      </c>
      <c r="BL619" s="18" t="s">
        <v>237</v>
      </c>
      <c r="BM619" s="189" t="s">
        <v>880</v>
      </c>
    </row>
    <row r="620" spans="1:65" s="13" customFormat="1" ht="22.5">
      <c r="B620" s="196"/>
      <c r="C620" s="197"/>
      <c r="D620" s="198" t="s">
        <v>151</v>
      </c>
      <c r="E620" s="199" t="s">
        <v>44</v>
      </c>
      <c r="F620" s="200" t="s">
        <v>881</v>
      </c>
      <c r="G620" s="197"/>
      <c r="H620" s="201">
        <v>18.600000000000001</v>
      </c>
      <c r="I620" s="202"/>
      <c r="J620" s="197"/>
      <c r="K620" s="197"/>
      <c r="L620" s="203"/>
      <c r="M620" s="204"/>
      <c r="N620" s="205"/>
      <c r="O620" s="205"/>
      <c r="P620" s="205"/>
      <c r="Q620" s="205"/>
      <c r="R620" s="205"/>
      <c r="S620" s="205"/>
      <c r="T620" s="206"/>
      <c r="AT620" s="207" t="s">
        <v>151</v>
      </c>
      <c r="AU620" s="207" t="s">
        <v>91</v>
      </c>
      <c r="AV620" s="13" t="s">
        <v>91</v>
      </c>
      <c r="AW620" s="13" t="s">
        <v>42</v>
      </c>
      <c r="AX620" s="13" t="s">
        <v>89</v>
      </c>
      <c r="AY620" s="207" t="s">
        <v>139</v>
      </c>
    </row>
    <row r="621" spans="1:65" s="2" customFormat="1" ht="24.2" customHeight="1">
      <c r="A621" s="36"/>
      <c r="B621" s="37"/>
      <c r="C621" s="208" t="s">
        <v>882</v>
      </c>
      <c r="D621" s="208" t="s">
        <v>153</v>
      </c>
      <c r="E621" s="209" t="s">
        <v>883</v>
      </c>
      <c r="F621" s="210" t="s">
        <v>884</v>
      </c>
      <c r="G621" s="211" t="s">
        <v>885</v>
      </c>
      <c r="H621" s="212">
        <v>1.2</v>
      </c>
      <c r="I621" s="213"/>
      <c r="J621" s="214">
        <f>ROUND(I621*H621,2)</f>
        <v>0</v>
      </c>
      <c r="K621" s="210" t="s">
        <v>146</v>
      </c>
      <c r="L621" s="215"/>
      <c r="M621" s="216" t="s">
        <v>44</v>
      </c>
      <c r="N621" s="217" t="s">
        <v>53</v>
      </c>
      <c r="O621" s="66"/>
      <c r="P621" s="187">
        <f>O621*H621</f>
        <v>0</v>
      </c>
      <c r="Q621" s="187">
        <v>3.3300000000000001E-3</v>
      </c>
      <c r="R621" s="187">
        <f>Q621*H621</f>
        <v>3.9959999999999996E-3</v>
      </c>
      <c r="S621" s="187">
        <v>0</v>
      </c>
      <c r="T621" s="188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89" t="s">
        <v>343</v>
      </c>
      <c r="AT621" s="189" t="s">
        <v>153</v>
      </c>
      <c r="AU621" s="189" t="s">
        <v>91</v>
      </c>
      <c r="AY621" s="18" t="s">
        <v>139</v>
      </c>
      <c r="BE621" s="190">
        <f>IF(N621="základní",J621,0)</f>
        <v>0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18" t="s">
        <v>89</v>
      </c>
      <c r="BK621" s="190">
        <f>ROUND(I621*H621,2)</f>
        <v>0</v>
      </c>
      <c r="BL621" s="18" t="s">
        <v>237</v>
      </c>
      <c r="BM621" s="189" t="s">
        <v>886</v>
      </c>
    </row>
    <row r="622" spans="1:65" s="13" customFormat="1" ht="22.5">
      <c r="B622" s="196"/>
      <c r="C622" s="197"/>
      <c r="D622" s="198" t="s">
        <v>151</v>
      </c>
      <c r="E622" s="199" t="s">
        <v>44</v>
      </c>
      <c r="F622" s="200" t="s">
        <v>887</v>
      </c>
      <c r="G622" s="197"/>
      <c r="H622" s="201">
        <v>1.2</v>
      </c>
      <c r="I622" s="202"/>
      <c r="J622" s="197"/>
      <c r="K622" s="197"/>
      <c r="L622" s="203"/>
      <c r="M622" s="204"/>
      <c r="N622" s="205"/>
      <c r="O622" s="205"/>
      <c r="P622" s="205"/>
      <c r="Q622" s="205"/>
      <c r="R622" s="205"/>
      <c r="S622" s="205"/>
      <c r="T622" s="206"/>
      <c r="AT622" s="207" t="s">
        <v>151</v>
      </c>
      <c r="AU622" s="207" t="s">
        <v>91</v>
      </c>
      <c r="AV622" s="13" t="s">
        <v>91</v>
      </c>
      <c r="AW622" s="13" t="s">
        <v>42</v>
      </c>
      <c r="AX622" s="13" t="s">
        <v>89</v>
      </c>
      <c r="AY622" s="207" t="s">
        <v>139</v>
      </c>
    </row>
    <row r="623" spans="1:65" s="2" customFormat="1" ht="24.2" customHeight="1">
      <c r="A623" s="36"/>
      <c r="B623" s="37"/>
      <c r="C623" s="208" t="s">
        <v>888</v>
      </c>
      <c r="D623" s="208" t="s">
        <v>153</v>
      </c>
      <c r="E623" s="209" t="s">
        <v>889</v>
      </c>
      <c r="F623" s="210" t="s">
        <v>890</v>
      </c>
      <c r="G623" s="211" t="s">
        <v>885</v>
      </c>
      <c r="H623" s="212">
        <v>0.88</v>
      </c>
      <c r="I623" s="213"/>
      <c r="J623" s="214">
        <f>ROUND(I623*H623,2)</f>
        <v>0</v>
      </c>
      <c r="K623" s="210" t="s">
        <v>146</v>
      </c>
      <c r="L623" s="215"/>
      <c r="M623" s="216" t="s">
        <v>44</v>
      </c>
      <c r="N623" s="217" t="s">
        <v>53</v>
      </c>
      <c r="O623" s="66"/>
      <c r="P623" s="187">
        <f>O623*H623</f>
        <v>0</v>
      </c>
      <c r="Q623" s="187">
        <v>6.4400000000000004E-3</v>
      </c>
      <c r="R623" s="187">
        <f>Q623*H623</f>
        <v>5.6672000000000007E-3</v>
      </c>
      <c r="S623" s="187">
        <v>0</v>
      </c>
      <c r="T623" s="188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9" t="s">
        <v>343</v>
      </c>
      <c r="AT623" s="189" t="s">
        <v>153</v>
      </c>
      <c r="AU623" s="189" t="s">
        <v>91</v>
      </c>
      <c r="AY623" s="18" t="s">
        <v>139</v>
      </c>
      <c r="BE623" s="190">
        <f>IF(N623="základní",J623,0)</f>
        <v>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8" t="s">
        <v>89</v>
      </c>
      <c r="BK623" s="190">
        <f>ROUND(I623*H623,2)</f>
        <v>0</v>
      </c>
      <c r="BL623" s="18" t="s">
        <v>237</v>
      </c>
      <c r="BM623" s="189" t="s">
        <v>891</v>
      </c>
    </row>
    <row r="624" spans="1:65" s="13" customFormat="1" ht="22.5">
      <c r="B624" s="196"/>
      <c r="C624" s="197"/>
      <c r="D624" s="198" t="s">
        <v>151</v>
      </c>
      <c r="E624" s="199" t="s">
        <v>44</v>
      </c>
      <c r="F624" s="200" t="s">
        <v>892</v>
      </c>
      <c r="G624" s="197"/>
      <c r="H624" s="201">
        <v>0.88</v>
      </c>
      <c r="I624" s="202"/>
      <c r="J624" s="197"/>
      <c r="K624" s="197"/>
      <c r="L624" s="203"/>
      <c r="M624" s="204"/>
      <c r="N624" s="205"/>
      <c r="O624" s="205"/>
      <c r="P624" s="205"/>
      <c r="Q624" s="205"/>
      <c r="R624" s="205"/>
      <c r="S624" s="205"/>
      <c r="T624" s="206"/>
      <c r="AT624" s="207" t="s">
        <v>151</v>
      </c>
      <c r="AU624" s="207" t="s">
        <v>91</v>
      </c>
      <c r="AV624" s="13" t="s">
        <v>91</v>
      </c>
      <c r="AW624" s="13" t="s">
        <v>42</v>
      </c>
      <c r="AX624" s="13" t="s">
        <v>89</v>
      </c>
      <c r="AY624" s="207" t="s">
        <v>139</v>
      </c>
    </row>
    <row r="625" spans="1:65" s="2" customFormat="1" ht="24">
      <c r="A625" s="36"/>
      <c r="B625" s="37"/>
      <c r="C625" s="208" t="s">
        <v>893</v>
      </c>
      <c r="D625" s="208" t="s">
        <v>153</v>
      </c>
      <c r="E625" s="209" t="s">
        <v>894</v>
      </c>
      <c r="F625" s="210" t="s">
        <v>895</v>
      </c>
      <c r="G625" s="211" t="s">
        <v>885</v>
      </c>
      <c r="H625" s="212">
        <v>1.2</v>
      </c>
      <c r="I625" s="213"/>
      <c r="J625" s="214">
        <f>ROUND(I625*H625,2)</f>
        <v>0</v>
      </c>
      <c r="K625" s="210" t="s">
        <v>146</v>
      </c>
      <c r="L625" s="215"/>
      <c r="M625" s="216" t="s">
        <v>44</v>
      </c>
      <c r="N625" s="217" t="s">
        <v>53</v>
      </c>
      <c r="O625" s="66"/>
      <c r="P625" s="187">
        <f>O625*H625</f>
        <v>0</v>
      </c>
      <c r="Q625" s="187">
        <v>8.7200000000000003E-3</v>
      </c>
      <c r="R625" s="187">
        <f>Q625*H625</f>
        <v>1.0463999999999999E-2</v>
      </c>
      <c r="S625" s="187">
        <v>0</v>
      </c>
      <c r="T625" s="188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89" t="s">
        <v>343</v>
      </c>
      <c r="AT625" s="189" t="s">
        <v>153</v>
      </c>
      <c r="AU625" s="189" t="s">
        <v>91</v>
      </c>
      <c r="AY625" s="18" t="s">
        <v>139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8" t="s">
        <v>89</v>
      </c>
      <c r="BK625" s="190">
        <f>ROUND(I625*H625,2)</f>
        <v>0</v>
      </c>
      <c r="BL625" s="18" t="s">
        <v>237</v>
      </c>
      <c r="BM625" s="189" t="s">
        <v>896</v>
      </c>
    </row>
    <row r="626" spans="1:65" s="13" customFormat="1" ht="22.5">
      <c r="B626" s="196"/>
      <c r="C626" s="197"/>
      <c r="D626" s="198" t="s">
        <v>151</v>
      </c>
      <c r="E626" s="199" t="s">
        <v>44</v>
      </c>
      <c r="F626" s="200" t="s">
        <v>887</v>
      </c>
      <c r="G626" s="197"/>
      <c r="H626" s="201">
        <v>1.2</v>
      </c>
      <c r="I626" s="202"/>
      <c r="J626" s="197"/>
      <c r="K626" s="197"/>
      <c r="L626" s="203"/>
      <c r="M626" s="204"/>
      <c r="N626" s="205"/>
      <c r="O626" s="205"/>
      <c r="P626" s="205"/>
      <c r="Q626" s="205"/>
      <c r="R626" s="205"/>
      <c r="S626" s="205"/>
      <c r="T626" s="206"/>
      <c r="AT626" s="207" t="s">
        <v>151</v>
      </c>
      <c r="AU626" s="207" t="s">
        <v>91</v>
      </c>
      <c r="AV626" s="13" t="s">
        <v>91</v>
      </c>
      <c r="AW626" s="13" t="s">
        <v>42</v>
      </c>
      <c r="AX626" s="13" t="s">
        <v>89</v>
      </c>
      <c r="AY626" s="207" t="s">
        <v>139</v>
      </c>
    </row>
    <row r="627" spans="1:65" s="2" customFormat="1" ht="24">
      <c r="A627" s="36"/>
      <c r="B627" s="37"/>
      <c r="C627" s="208" t="s">
        <v>897</v>
      </c>
      <c r="D627" s="208" t="s">
        <v>153</v>
      </c>
      <c r="E627" s="209" t="s">
        <v>898</v>
      </c>
      <c r="F627" s="210" t="s">
        <v>899</v>
      </c>
      <c r="G627" s="211" t="s">
        <v>885</v>
      </c>
      <c r="H627" s="212">
        <v>0.88</v>
      </c>
      <c r="I627" s="213"/>
      <c r="J627" s="214">
        <f>ROUND(I627*H627,2)</f>
        <v>0</v>
      </c>
      <c r="K627" s="210" t="s">
        <v>146</v>
      </c>
      <c r="L627" s="215"/>
      <c r="M627" s="216" t="s">
        <v>44</v>
      </c>
      <c r="N627" s="217" t="s">
        <v>53</v>
      </c>
      <c r="O627" s="66"/>
      <c r="P627" s="187">
        <f>O627*H627</f>
        <v>0</v>
      </c>
      <c r="Q627" s="187">
        <v>1.7399999999999999E-2</v>
      </c>
      <c r="R627" s="187">
        <f>Q627*H627</f>
        <v>1.5311999999999999E-2</v>
      </c>
      <c r="S627" s="187">
        <v>0</v>
      </c>
      <c r="T627" s="188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89" t="s">
        <v>343</v>
      </c>
      <c r="AT627" s="189" t="s">
        <v>153</v>
      </c>
      <c r="AU627" s="189" t="s">
        <v>91</v>
      </c>
      <c r="AY627" s="18" t="s">
        <v>139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8" t="s">
        <v>89</v>
      </c>
      <c r="BK627" s="190">
        <f>ROUND(I627*H627,2)</f>
        <v>0</v>
      </c>
      <c r="BL627" s="18" t="s">
        <v>237</v>
      </c>
      <c r="BM627" s="189" t="s">
        <v>900</v>
      </c>
    </row>
    <row r="628" spans="1:65" s="13" customFormat="1" ht="22.5">
      <c r="B628" s="196"/>
      <c r="C628" s="197"/>
      <c r="D628" s="198" t="s">
        <v>151</v>
      </c>
      <c r="E628" s="199" t="s">
        <v>44</v>
      </c>
      <c r="F628" s="200" t="s">
        <v>892</v>
      </c>
      <c r="G628" s="197"/>
      <c r="H628" s="201">
        <v>0.88</v>
      </c>
      <c r="I628" s="202"/>
      <c r="J628" s="197"/>
      <c r="K628" s="197"/>
      <c r="L628" s="203"/>
      <c r="M628" s="204"/>
      <c r="N628" s="205"/>
      <c r="O628" s="205"/>
      <c r="P628" s="205"/>
      <c r="Q628" s="205"/>
      <c r="R628" s="205"/>
      <c r="S628" s="205"/>
      <c r="T628" s="206"/>
      <c r="AT628" s="207" t="s">
        <v>151</v>
      </c>
      <c r="AU628" s="207" t="s">
        <v>91</v>
      </c>
      <c r="AV628" s="13" t="s">
        <v>91</v>
      </c>
      <c r="AW628" s="13" t="s">
        <v>42</v>
      </c>
      <c r="AX628" s="13" t="s">
        <v>89</v>
      </c>
      <c r="AY628" s="207" t="s">
        <v>139</v>
      </c>
    </row>
    <row r="629" spans="1:65" s="2" customFormat="1" ht="24.2" customHeight="1">
      <c r="A629" s="36"/>
      <c r="B629" s="37"/>
      <c r="C629" s="208" t="s">
        <v>901</v>
      </c>
      <c r="D629" s="208" t="s">
        <v>153</v>
      </c>
      <c r="E629" s="209" t="s">
        <v>902</v>
      </c>
      <c r="F629" s="210" t="s">
        <v>903</v>
      </c>
      <c r="G629" s="211" t="s">
        <v>566</v>
      </c>
      <c r="H629" s="212">
        <v>22</v>
      </c>
      <c r="I629" s="213"/>
      <c r="J629" s="214">
        <f>ROUND(I629*H629,2)</f>
        <v>0</v>
      </c>
      <c r="K629" s="210" t="s">
        <v>44</v>
      </c>
      <c r="L629" s="215"/>
      <c r="M629" s="216" t="s">
        <v>44</v>
      </c>
      <c r="N629" s="217" t="s">
        <v>53</v>
      </c>
      <c r="O629" s="66"/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9" t="s">
        <v>343</v>
      </c>
      <c r="AT629" s="189" t="s">
        <v>153</v>
      </c>
      <c r="AU629" s="189" t="s">
        <v>91</v>
      </c>
      <c r="AY629" s="18" t="s">
        <v>139</v>
      </c>
      <c r="BE629" s="190">
        <f>IF(N629="základní",J629,0)</f>
        <v>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8" t="s">
        <v>89</v>
      </c>
      <c r="BK629" s="190">
        <f>ROUND(I629*H629,2)</f>
        <v>0</v>
      </c>
      <c r="BL629" s="18" t="s">
        <v>237</v>
      </c>
      <c r="BM629" s="189" t="s">
        <v>904</v>
      </c>
    </row>
    <row r="630" spans="1:65" s="13" customFormat="1" ht="22.5">
      <c r="B630" s="196"/>
      <c r="C630" s="197"/>
      <c r="D630" s="198" t="s">
        <v>151</v>
      </c>
      <c r="E630" s="199" t="s">
        <v>44</v>
      </c>
      <c r="F630" s="200" t="s">
        <v>871</v>
      </c>
      <c r="G630" s="197"/>
      <c r="H630" s="201">
        <v>22</v>
      </c>
      <c r="I630" s="202"/>
      <c r="J630" s="197"/>
      <c r="K630" s="197"/>
      <c r="L630" s="203"/>
      <c r="M630" s="204"/>
      <c r="N630" s="205"/>
      <c r="O630" s="205"/>
      <c r="P630" s="205"/>
      <c r="Q630" s="205"/>
      <c r="R630" s="205"/>
      <c r="S630" s="205"/>
      <c r="T630" s="206"/>
      <c r="AT630" s="207" t="s">
        <v>151</v>
      </c>
      <c r="AU630" s="207" t="s">
        <v>91</v>
      </c>
      <c r="AV630" s="13" t="s">
        <v>91</v>
      </c>
      <c r="AW630" s="13" t="s">
        <v>42</v>
      </c>
      <c r="AX630" s="13" t="s">
        <v>89</v>
      </c>
      <c r="AY630" s="207" t="s">
        <v>139</v>
      </c>
    </row>
    <row r="631" spans="1:65" s="2" customFormat="1" ht="21.75" customHeight="1">
      <c r="A631" s="36"/>
      <c r="B631" s="37"/>
      <c r="C631" s="208" t="s">
        <v>905</v>
      </c>
      <c r="D631" s="208" t="s">
        <v>153</v>
      </c>
      <c r="E631" s="209" t="s">
        <v>906</v>
      </c>
      <c r="F631" s="210" t="s">
        <v>907</v>
      </c>
      <c r="G631" s="211" t="s">
        <v>566</v>
      </c>
      <c r="H631" s="212">
        <v>22</v>
      </c>
      <c r="I631" s="213"/>
      <c r="J631" s="214">
        <f>ROUND(I631*H631,2)</f>
        <v>0</v>
      </c>
      <c r="K631" s="210" t="s">
        <v>44</v>
      </c>
      <c r="L631" s="215"/>
      <c r="M631" s="216" t="s">
        <v>44</v>
      </c>
      <c r="N631" s="217" t="s">
        <v>53</v>
      </c>
      <c r="O631" s="66"/>
      <c r="P631" s="187">
        <f>O631*H631</f>
        <v>0</v>
      </c>
      <c r="Q631" s="187">
        <v>0</v>
      </c>
      <c r="R631" s="187">
        <f>Q631*H631</f>
        <v>0</v>
      </c>
      <c r="S631" s="187">
        <v>0</v>
      </c>
      <c r="T631" s="188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9" t="s">
        <v>343</v>
      </c>
      <c r="AT631" s="189" t="s">
        <v>153</v>
      </c>
      <c r="AU631" s="189" t="s">
        <v>91</v>
      </c>
      <c r="AY631" s="18" t="s">
        <v>139</v>
      </c>
      <c r="BE631" s="190">
        <f>IF(N631="základní",J631,0)</f>
        <v>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18" t="s">
        <v>89</v>
      </c>
      <c r="BK631" s="190">
        <f>ROUND(I631*H631,2)</f>
        <v>0</v>
      </c>
      <c r="BL631" s="18" t="s">
        <v>237</v>
      </c>
      <c r="BM631" s="189" t="s">
        <v>908</v>
      </c>
    </row>
    <row r="632" spans="1:65" s="13" customFormat="1" ht="22.5">
      <c r="B632" s="196"/>
      <c r="C632" s="197"/>
      <c r="D632" s="198" t="s">
        <v>151</v>
      </c>
      <c r="E632" s="199" t="s">
        <v>44</v>
      </c>
      <c r="F632" s="200" t="s">
        <v>871</v>
      </c>
      <c r="G632" s="197"/>
      <c r="H632" s="201">
        <v>22</v>
      </c>
      <c r="I632" s="202"/>
      <c r="J632" s="197"/>
      <c r="K632" s="197"/>
      <c r="L632" s="203"/>
      <c r="M632" s="204"/>
      <c r="N632" s="205"/>
      <c r="O632" s="205"/>
      <c r="P632" s="205"/>
      <c r="Q632" s="205"/>
      <c r="R632" s="205"/>
      <c r="S632" s="205"/>
      <c r="T632" s="206"/>
      <c r="AT632" s="207" t="s">
        <v>151</v>
      </c>
      <c r="AU632" s="207" t="s">
        <v>91</v>
      </c>
      <c r="AV632" s="13" t="s">
        <v>91</v>
      </c>
      <c r="AW632" s="13" t="s">
        <v>42</v>
      </c>
      <c r="AX632" s="13" t="s">
        <v>89</v>
      </c>
      <c r="AY632" s="207" t="s">
        <v>139</v>
      </c>
    </row>
    <row r="633" spans="1:65" s="2" customFormat="1" ht="49.15" customHeight="1">
      <c r="A633" s="36"/>
      <c r="B633" s="37"/>
      <c r="C633" s="178" t="s">
        <v>909</v>
      </c>
      <c r="D633" s="178" t="s">
        <v>142</v>
      </c>
      <c r="E633" s="179" t="s">
        <v>910</v>
      </c>
      <c r="F633" s="180" t="s">
        <v>911</v>
      </c>
      <c r="G633" s="181" t="s">
        <v>145</v>
      </c>
      <c r="H633" s="182">
        <v>25.106999999999999</v>
      </c>
      <c r="I633" s="183"/>
      <c r="J633" s="184">
        <f>ROUND(I633*H633,2)</f>
        <v>0</v>
      </c>
      <c r="K633" s="180" t="s">
        <v>146</v>
      </c>
      <c r="L633" s="41"/>
      <c r="M633" s="185" t="s">
        <v>44</v>
      </c>
      <c r="N633" s="186" t="s">
        <v>53</v>
      </c>
      <c r="O633" s="66"/>
      <c r="P633" s="187">
        <f>O633*H633</f>
        <v>0</v>
      </c>
      <c r="Q633" s="187">
        <v>0</v>
      </c>
      <c r="R633" s="187">
        <f>Q633*H633</f>
        <v>0</v>
      </c>
      <c r="S633" s="187">
        <v>0</v>
      </c>
      <c r="T633" s="188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9" t="s">
        <v>237</v>
      </c>
      <c r="AT633" s="189" t="s">
        <v>142</v>
      </c>
      <c r="AU633" s="189" t="s">
        <v>91</v>
      </c>
      <c r="AY633" s="18" t="s">
        <v>139</v>
      </c>
      <c r="BE633" s="190">
        <f>IF(N633="základní",J633,0)</f>
        <v>0</v>
      </c>
      <c r="BF633" s="190">
        <f>IF(N633="snížená",J633,0)</f>
        <v>0</v>
      </c>
      <c r="BG633" s="190">
        <f>IF(N633="zákl. přenesená",J633,0)</f>
        <v>0</v>
      </c>
      <c r="BH633" s="190">
        <f>IF(N633="sníž. přenesená",J633,0)</f>
        <v>0</v>
      </c>
      <c r="BI633" s="190">
        <f>IF(N633="nulová",J633,0)</f>
        <v>0</v>
      </c>
      <c r="BJ633" s="18" t="s">
        <v>89</v>
      </c>
      <c r="BK633" s="190">
        <f>ROUND(I633*H633,2)</f>
        <v>0</v>
      </c>
      <c r="BL633" s="18" t="s">
        <v>237</v>
      </c>
      <c r="BM633" s="189" t="s">
        <v>912</v>
      </c>
    </row>
    <row r="634" spans="1:65" s="2" customFormat="1">
      <c r="A634" s="36"/>
      <c r="B634" s="37"/>
      <c r="C634" s="38"/>
      <c r="D634" s="191" t="s">
        <v>149</v>
      </c>
      <c r="E634" s="38"/>
      <c r="F634" s="192" t="s">
        <v>913</v>
      </c>
      <c r="G634" s="38"/>
      <c r="H634" s="38"/>
      <c r="I634" s="193"/>
      <c r="J634" s="38"/>
      <c r="K634" s="38"/>
      <c r="L634" s="41"/>
      <c r="M634" s="194"/>
      <c r="N634" s="195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8" t="s">
        <v>149</v>
      </c>
      <c r="AU634" s="18" t="s">
        <v>91</v>
      </c>
    </row>
    <row r="635" spans="1:65" s="2" customFormat="1" ht="49.15" customHeight="1">
      <c r="A635" s="36"/>
      <c r="B635" s="37"/>
      <c r="C635" s="178" t="s">
        <v>914</v>
      </c>
      <c r="D635" s="178" t="s">
        <v>142</v>
      </c>
      <c r="E635" s="179" t="s">
        <v>915</v>
      </c>
      <c r="F635" s="180" t="s">
        <v>916</v>
      </c>
      <c r="G635" s="181" t="s">
        <v>145</v>
      </c>
      <c r="H635" s="182">
        <v>25.106999999999999</v>
      </c>
      <c r="I635" s="183"/>
      <c r="J635" s="184">
        <f>ROUND(I635*H635,2)</f>
        <v>0</v>
      </c>
      <c r="K635" s="180" t="s">
        <v>146</v>
      </c>
      <c r="L635" s="41"/>
      <c r="M635" s="185" t="s">
        <v>44</v>
      </c>
      <c r="N635" s="186" t="s">
        <v>53</v>
      </c>
      <c r="O635" s="66"/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89" t="s">
        <v>237</v>
      </c>
      <c r="AT635" s="189" t="s">
        <v>142</v>
      </c>
      <c r="AU635" s="189" t="s">
        <v>91</v>
      </c>
      <c r="AY635" s="18" t="s">
        <v>139</v>
      </c>
      <c r="BE635" s="190">
        <f>IF(N635="základní",J635,0)</f>
        <v>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8" t="s">
        <v>89</v>
      </c>
      <c r="BK635" s="190">
        <f>ROUND(I635*H635,2)</f>
        <v>0</v>
      </c>
      <c r="BL635" s="18" t="s">
        <v>237</v>
      </c>
      <c r="BM635" s="189" t="s">
        <v>917</v>
      </c>
    </row>
    <row r="636" spans="1:65" s="2" customFormat="1">
      <c r="A636" s="36"/>
      <c r="B636" s="37"/>
      <c r="C636" s="38"/>
      <c r="D636" s="191" t="s">
        <v>149</v>
      </c>
      <c r="E636" s="38"/>
      <c r="F636" s="192" t="s">
        <v>918</v>
      </c>
      <c r="G636" s="38"/>
      <c r="H636" s="38"/>
      <c r="I636" s="193"/>
      <c r="J636" s="38"/>
      <c r="K636" s="38"/>
      <c r="L636" s="41"/>
      <c r="M636" s="194"/>
      <c r="N636" s="195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8" t="s">
        <v>149</v>
      </c>
      <c r="AU636" s="18" t="s">
        <v>91</v>
      </c>
    </row>
    <row r="637" spans="1:65" s="12" customFormat="1" ht="22.9" customHeight="1">
      <c r="B637" s="162"/>
      <c r="C637" s="163"/>
      <c r="D637" s="164" t="s">
        <v>81</v>
      </c>
      <c r="E637" s="176" t="s">
        <v>919</v>
      </c>
      <c r="F637" s="176" t="s">
        <v>920</v>
      </c>
      <c r="G637" s="163"/>
      <c r="H637" s="163"/>
      <c r="I637" s="166"/>
      <c r="J637" s="177">
        <f>BK637</f>
        <v>0</v>
      </c>
      <c r="K637" s="163"/>
      <c r="L637" s="168"/>
      <c r="M637" s="169"/>
      <c r="N637" s="170"/>
      <c r="O637" s="170"/>
      <c r="P637" s="171">
        <f>SUM(P638:P914)</f>
        <v>0</v>
      </c>
      <c r="Q637" s="170"/>
      <c r="R637" s="171">
        <f>SUM(R638:R914)</f>
        <v>4.6582062500000019</v>
      </c>
      <c r="S637" s="170"/>
      <c r="T637" s="172">
        <f>SUM(T638:T914)</f>
        <v>4.5247172899999999</v>
      </c>
      <c r="AR637" s="173" t="s">
        <v>91</v>
      </c>
      <c r="AT637" s="174" t="s">
        <v>81</v>
      </c>
      <c r="AU637" s="174" t="s">
        <v>89</v>
      </c>
      <c r="AY637" s="173" t="s">
        <v>139</v>
      </c>
      <c r="BK637" s="175">
        <f>SUM(BK638:BK914)</f>
        <v>0</v>
      </c>
    </row>
    <row r="638" spans="1:65" s="2" customFormat="1" ht="24.2" customHeight="1">
      <c r="A638" s="36"/>
      <c r="B638" s="37"/>
      <c r="C638" s="178" t="s">
        <v>921</v>
      </c>
      <c r="D638" s="178" t="s">
        <v>142</v>
      </c>
      <c r="E638" s="179" t="s">
        <v>922</v>
      </c>
      <c r="F638" s="180" t="s">
        <v>923</v>
      </c>
      <c r="G638" s="181" t="s">
        <v>162</v>
      </c>
      <c r="H638" s="182">
        <v>173.61799999999999</v>
      </c>
      <c r="I638" s="183"/>
      <c r="J638" s="184">
        <f>ROUND(I638*H638,2)</f>
        <v>0</v>
      </c>
      <c r="K638" s="180" t="s">
        <v>146</v>
      </c>
      <c r="L638" s="41"/>
      <c r="M638" s="185" t="s">
        <v>44</v>
      </c>
      <c r="N638" s="186" t="s">
        <v>53</v>
      </c>
      <c r="O638" s="66"/>
      <c r="P638" s="187">
        <f>O638*H638</f>
        <v>0</v>
      </c>
      <c r="Q638" s="187">
        <v>0</v>
      </c>
      <c r="R638" s="187">
        <f>Q638*H638</f>
        <v>0</v>
      </c>
      <c r="S638" s="187">
        <v>5.94E-3</v>
      </c>
      <c r="T638" s="188">
        <f>S638*H638</f>
        <v>1.03129092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9" t="s">
        <v>237</v>
      </c>
      <c r="AT638" s="189" t="s">
        <v>142</v>
      </c>
      <c r="AU638" s="189" t="s">
        <v>91</v>
      </c>
      <c r="AY638" s="18" t="s">
        <v>139</v>
      </c>
      <c r="BE638" s="190">
        <f>IF(N638="základní",J638,0)</f>
        <v>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8" t="s">
        <v>89</v>
      </c>
      <c r="BK638" s="190">
        <f>ROUND(I638*H638,2)</f>
        <v>0</v>
      </c>
      <c r="BL638" s="18" t="s">
        <v>237</v>
      </c>
      <c r="BM638" s="189" t="s">
        <v>924</v>
      </c>
    </row>
    <row r="639" spans="1:65" s="2" customFormat="1">
      <c r="A639" s="36"/>
      <c r="B639" s="37"/>
      <c r="C639" s="38"/>
      <c r="D639" s="191" t="s">
        <v>149</v>
      </c>
      <c r="E639" s="38"/>
      <c r="F639" s="192" t="s">
        <v>925</v>
      </c>
      <c r="G639" s="38"/>
      <c r="H639" s="38"/>
      <c r="I639" s="193"/>
      <c r="J639" s="38"/>
      <c r="K639" s="38"/>
      <c r="L639" s="41"/>
      <c r="M639" s="194"/>
      <c r="N639" s="195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8" t="s">
        <v>149</v>
      </c>
      <c r="AU639" s="18" t="s">
        <v>91</v>
      </c>
    </row>
    <row r="640" spans="1:65" s="13" customFormat="1" ht="22.5">
      <c r="B640" s="196"/>
      <c r="C640" s="197"/>
      <c r="D640" s="198" t="s">
        <v>151</v>
      </c>
      <c r="E640" s="199" t="s">
        <v>44</v>
      </c>
      <c r="F640" s="200" t="s">
        <v>926</v>
      </c>
      <c r="G640" s="197"/>
      <c r="H640" s="201">
        <v>132.81399999999999</v>
      </c>
      <c r="I640" s="202"/>
      <c r="J640" s="197"/>
      <c r="K640" s="197"/>
      <c r="L640" s="203"/>
      <c r="M640" s="204"/>
      <c r="N640" s="205"/>
      <c r="O640" s="205"/>
      <c r="P640" s="205"/>
      <c r="Q640" s="205"/>
      <c r="R640" s="205"/>
      <c r="S640" s="205"/>
      <c r="T640" s="206"/>
      <c r="AT640" s="207" t="s">
        <v>151</v>
      </c>
      <c r="AU640" s="207" t="s">
        <v>91</v>
      </c>
      <c r="AV640" s="13" t="s">
        <v>91</v>
      </c>
      <c r="AW640" s="13" t="s">
        <v>42</v>
      </c>
      <c r="AX640" s="13" t="s">
        <v>82</v>
      </c>
      <c r="AY640" s="207" t="s">
        <v>139</v>
      </c>
    </row>
    <row r="641" spans="1:65" s="13" customFormat="1">
      <c r="B641" s="196"/>
      <c r="C641" s="197"/>
      <c r="D641" s="198" t="s">
        <v>151</v>
      </c>
      <c r="E641" s="199" t="s">
        <v>44</v>
      </c>
      <c r="F641" s="200" t="s">
        <v>786</v>
      </c>
      <c r="G641" s="197"/>
      <c r="H641" s="201">
        <v>40.804000000000002</v>
      </c>
      <c r="I641" s="202"/>
      <c r="J641" s="197"/>
      <c r="K641" s="197"/>
      <c r="L641" s="203"/>
      <c r="M641" s="204"/>
      <c r="N641" s="205"/>
      <c r="O641" s="205"/>
      <c r="P641" s="205"/>
      <c r="Q641" s="205"/>
      <c r="R641" s="205"/>
      <c r="S641" s="205"/>
      <c r="T641" s="206"/>
      <c r="AT641" s="207" t="s">
        <v>151</v>
      </c>
      <c r="AU641" s="207" t="s">
        <v>91</v>
      </c>
      <c r="AV641" s="13" t="s">
        <v>91</v>
      </c>
      <c r="AW641" s="13" t="s">
        <v>42</v>
      </c>
      <c r="AX641" s="13" t="s">
        <v>82</v>
      </c>
      <c r="AY641" s="207" t="s">
        <v>139</v>
      </c>
    </row>
    <row r="642" spans="1:65" s="14" customFormat="1">
      <c r="B642" s="218"/>
      <c r="C642" s="219"/>
      <c r="D642" s="198" t="s">
        <v>151</v>
      </c>
      <c r="E642" s="220" t="s">
        <v>44</v>
      </c>
      <c r="F642" s="221" t="s">
        <v>168</v>
      </c>
      <c r="G642" s="219"/>
      <c r="H642" s="222">
        <v>173.61799999999999</v>
      </c>
      <c r="I642" s="223"/>
      <c r="J642" s="219"/>
      <c r="K642" s="219"/>
      <c r="L642" s="224"/>
      <c r="M642" s="225"/>
      <c r="N642" s="226"/>
      <c r="O642" s="226"/>
      <c r="P642" s="226"/>
      <c r="Q642" s="226"/>
      <c r="R642" s="226"/>
      <c r="S642" s="226"/>
      <c r="T642" s="227"/>
      <c r="AT642" s="228" t="s">
        <v>151</v>
      </c>
      <c r="AU642" s="228" t="s">
        <v>91</v>
      </c>
      <c r="AV642" s="14" t="s">
        <v>147</v>
      </c>
      <c r="AW642" s="14" t="s">
        <v>42</v>
      </c>
      <c r="AX642" s="14" t="s">
        <v>89</v>
      </c>
      <c r="AY642" s="228" t="s">
        <v>139</v>
      </c>
    </row>
    <row r="643" spans="1:65" s="2" customFormat="1" ht="24.2" customHeight="1">
      <c r="A643" s="36"/>
      <c r="B643" s="37"/>
      <c r="C643" s="178" t="s">
        <v>927</v>
      </c>
      <c r="D643" s="178" t="s">
        <v>142</v>
      </c>
      <c r="E643" s="179" t="s">
        <v>928</v>
      </c>
      <c r="F643" s="180" t="s">
        <v>929</v>
      </c>
      <c r="G643" s="181" t="s">
        <v>162</v>
      </c>
      <c r="H643" s="182">
        <v>520.32000000000005</v>
      </c>
      <c r="I643" s="183"/>
      <c r="J643" s="184">
        <f>ROUND(I643*H643,2)</f>
        <v>0</v>
      </c>
      <c r="K643" s="180" t="s">
        <v>146</v>
      </c>
      <c r="L643" s="41"/>
      <c r="M643" s="185" t="s">
        <v>44</v>
      </c>
      <c r="N643" s="186" t="s">
        <v>53</v>
      </c>
      <c r="O643" s="66"/>
      <c r="P643" s="187">
        <f>O643*H643</f>
        <v>0</v>
      </c>
      <c r="Q643" s="187">
        <v>0</v>
      </c>
      <c r="R643" s="187">
        <f>Q643*H643</f>
        <v>0</v>
      </c>
      <c r="S643" s="187">
        <v>3.1199999999999999E-3</v>
      </c>
      <c r="T643" s="188">
        <f>S643*H643</f>
        <v>1.6233984000000001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89" t="s">
        <v>237</v>
      </c>
      <c r="AT643" s="189" t="s">
        <v>142</v>
      </c>
      <c r="AU643" s="189" t="s">
        <v>91</v>
      </c>
      <c r="AY643" s="18" t="s">
        <v>139</v>
      </c>
      <c r="BE643" s="190">
        <f>IF(N643="základní",J643,0)</f>
        <v>0</v>
      </c>
      <c r="BF643" s="190">
        <f>IF(N643="snížená",J643,0)</f>
        <v>0</v>
      </c>
      <c r="BG643" s="190">
        <f>IF(N643="zákl. přenesená",J643,0)</f>
        <v>0</v>
      </c>
      <c r="BH643" s="190">
        <f>IF(N643="sníž. přenesená",J643,0)</f>
        <v>0</v>
      </c>
      <c r="BI643" s="190">
        <f>IF(N643="nulová",J643,0)</f>
        <v>0</v>
      </c>
      <c r="BJ643" s="18" t="s">
        <v>89</v>
      </c>
      <c r="BK643" s="190">
        <f>ROUND(I643*H643,2)</f>
        <v>0</v>
      </c>
      <c r="BL643" s="18" t="s">
        <v>237</v>
      </c>
      <c r="BM643" s="189" t="s">
        <v>930</v>
      </c>
    </row>
    <row r="644" spans="1:65" s="2" customFormat="1">
      <c r="A644" s="36"/>
      <c r="B644" s="37"/>
      <c r="C644" s="38"/>
      <c r="D644" s="191" t="s">
        <v>149</v>
      </c>
      <c r="E644" s="38"/>
      <c r="F644" s="192" t="s">
        <v>931</v>
      </c>
      <c r="G644" s="38"/>
      <c r="H644" s="38"/>
      <c r="I644" s="193"/>
      <c r="J644" s="38"/>
      <c r="K644" s="38"/>
      <c r="L644" s="41"/>
      <c r="M644" s="194"/>
      <c r="N644" s="195"/>
      <c r="O644" s="66"/>
      <c r="P644" s="66"/>
      <c r="Q644" s="66"/>
      <c r="R644" s="66"/>
      <c r="S644" s="66"/>
      <c r="T644" s="67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8" t="s">
        <v>149</v>
      </c>
      <c r="AU644" s="18" t="s">
        <v>91</v>
      </c>
    </row>
    <row r="645" spans="1:65" s="13" customFormat="1" ht="33.75">
      <c r="B645" s="196"/>
      <c r="C645" s="197"/>
      <c r="D645" s="198" t="s">
        <v>151</v>
      </c>
      <c r="E645" s="199" t="s">
        <v>44</v>
      </c>
      <c r="F645" s="200" t="s">
        <v>784</v>
      </c>
      <c r="G645" s="197"/>
      <c r="H645" s="201">
        <v>216.28</v>
      </c>
      <c r="I645" s="202"/>
      <c r="J645" s="197"/>
      <c r="K645" s="197"/>
      <c r="L645" s="203"/>
      <c r="M645" s="204"/>
      <c r="N645" s="205"/>
      <c r="O645" s="205"/>
      <c r="P645" s="205"/>
      <c r="Q645" s="205"/>
      <c r="R645" s="205"/>
      <c r="S645" s="205"/>
      <c r="T645" s="206"/>
      <c r="AT645" s="207" t="s">
        <v>151</v>
      </c>
      <c r="AU645" s="207" t="s">
        <v>91</v>
      </c>
      <c r="AV645" s="13" t="s">
        <v>91</v>
      </c>
      <c r="AW645" s="13" t="s">
        <v>42</v>
      </c>
      <c r="AX645" s="13" t="s">
        <v>82</v>
      </c>
      <c r="AY645" s="207" t="s">
        <v>139</v>
      </c>
    </row>
    <row r="646" spans="1:65" s="13" customFormat="1" ht="33.75">
      <c r="B646" s="196"/>
      <c r="C646" s="197"/>
      <c r="D646" s="198" t="s">
        <v>151</v>
      </c>
      <c r="E646" s="199" t="s">
        <v>44</v>
      </c>
      <c r="F646" s="200" t="s">
        <v>785</v>
      </c>
      <c r="G646" s="197"/>
      <c r="H646" s="201">
        <v>304.04000000000002</v>
      </c>
      <c r="I646" s="202"/>
      <c r="J646" s="197"/>
      <c r="K646" s="197"/>
      <c r="L646" s="203"/>
      <c r="M646" s="204"/>
      <c r="N646" s="205"/>
      <c r="O646" s="205"/>
      <c r="P646" s="205"/>
      <c r="Q646" s="205"/>
      <c r="R646" s="205"/>
      <c r="S646" s="205"/>
      <c r="T646" s="206"/>
      <c r="AT646" s="207" t="s">
        <v>151</v>
      </c>
      <c r="AU646" s="207" t="s">
        <v>91</v>
      </c>
      <c r="AV646" s="13" t="s">
        <v>91</v>
      </c>
      <c r="AW646" s="13" t="s">
        <v>42</v>
      </c>
      <c r="AX646" s="13" t="s">
        <v>82</v>
      </c>
      <c r="AY646" s="207" t="s">
        <v>139</v>
      </c>
    </row>
    <row r="647" spans="1:65" s="14" customFormat="1">
      <c r="B647" s="218"/>
      <c r="C647" s="219"/>
      <c r="D647" s="198" t="s">
        <v>151</v>
      </c>
      <c r="E647" s="220" t="s">
        <v>44</v>
      </c>
      <c r="F647" s="221" t="s">
        <v>168</v>
      </c>
      <c r="G647" s="219"/>
      <c r="H647" s="222">
        <v>520.32000000000005</v>
      </c>
      <c r="I647" s="223"/>
      <c r="J647" s="219"/>
      <c r="K647" s="219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151</v>
      </c>
      <c r="AU647" s="228" t="s">
        <v>91</v>
      </c>
      <c r="AV647" s="14" t="s">
        <v>147</v>
      </c>
      <c r="AW647" s="14" t="s">
        <v>42</v>
      </c>
      <c r="AX647" s="14" t="s">
        <v>89</v>
      </c>
      <c r="AY647" s="228" t="s">
        <v>139</v>
      </c>
    </row>
    <row r="648" spans="1:65" s="2" customFormat="1" ht="37.9" customHeight="1">
      <c r="A648" s="36"/>
      <c r="B648" s="37"/>
      <c r="C648" s="178" t="s">
        <v>932</v>
      </c>
      <c r="D648" s="178" t="s">
        <v>142</v>
      </c>
      <c r="E648" s="179" t="s">
        <v>933</v>
      </c>
      <c r="F648" s="180" t="s">
        <v>934</v>
      </c>
      <c r="G648" s="181" t="s">
        <v>198</v>
      </c>
      <c r="H648" s="182">
        <v>31.6</v>
      </c>
      <c r="I648" s="183"/>
      <c r="J648" s="184">
        <f>ROUND(I648*H648,2)</f>
        <v>0</v>
      </c>
      <c r="K648" s="180" t="s">
        <v>146</v>
      </c>
      <c r="L648" s="41"/>
      <c r="M648" s="185" t="s">
        <v>44</v>
      </c>
      <c r="N648" s="186" t="s">
        <v>53</v>
      </c>
      <c r="O648" s="66"/>
      <c r="P648" s="187">
        <f>O648*H648</f>
        <v>0</v>
      </c>
      <c r="Q648" s="187">
        <v>0</v>
      </c>
      <c r="R648" s="187">
        <f>Q648*H648</f>
        <v>0</v>
      </c>
      <c r="S648" s="187">
        <v>3.3800000000000002E-3</v>
      </c>
      <c r="T648" s="188">
        <f>S648*H648</f>
        <v>0.10680800000000001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9" t="s">
        <v>237</v>
      </c>
      <c r="AT648" s="189" t="s">
        <v>142</v>
      </c>
      <c r="AU648" s="189" t="s">
        <v>91</v>
      </c>
      <c r="AY648" s="18" t="s">
        <v>139</v>
      </c>
      <c r="BE648" s="190">
        <f>IF(N648="základní",J648,0)</f>
        <v>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8" t="s">
        <v>89</v>
      </c>
      <c r="BK648" s="190">
        <f>ROUND(I648*H648,2)</f>
        <v>0</v>
      </c>
      <c r="BL648" s="18" t="s">
        <v>237</v>
      </c>
      <c r="BM648" s="189" t="s">
        <v>935</v>
      </c>
    </row>
    <row r="649" spans="1:65" s="2" customFormat="1">
      <c r="A649" s="36"/>
      <c r="B649" s="37"/>
      <c r="C649" s="38"/>
      <c r="D649" s="191" t="s">
        <v>149</v>
      </c>
      <c r="E649" s="38"/>
      <c r="F649" s="192" t="s">
        <v>936</v>
      </c>
      <c r="G649" s="38"/>
      <c r="H649" s="38"/>
      <c r="I649" s="193"/>
      <c r="J649" s="38"/>
      <c r="K649" s="38"/>
      <c r="L649" s="41"/>
      <c r="M649" s="194"/>
      <c r="N649" s="195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8" t="s">
        <v>149</v>
      </c>
      <c r="AU649" s="18" t="s">
        <v>91</v>
      </c>
    </row>
    <row r="650" spans="1:65" s="13" customFormat="1">
      <c r="B650" s="196"/>
      <c r="C650" s="197"/>
      <c r="D650" s="198" t="s">
        <v>151</v>
      </c>
      <c r="E650" s="199" t="s">
        <v>44</v>
      </c>
      <c r="F650" s="200" t="s">
        <v>937</v>
      </c>
      <c r="G650" s="197"/>
      <c r="H650" s="201">
        <v>31.6</v>
      </c>
      <c r="I650" s="202"/>
      <c r="J650" s="197"/>
      <c r="K650" s="197"/>
      <c r="L650" s="203"/>
      <c r="M650" s="204"/>
      <c r="N650" s="205"/>
      <c r="O650" s="205"/>
      <c r="P650" s="205"/>
      <c r="Q650" s="205"/>
      <c r="R650" s="205"/>
      <c r="S650" s="205"/>
      <c r="T650" s="206"/>
      <c r="AT650" s="207" t="s">
        <v>151</v>
      </c>
      <c r="AU650" s="207" t="s">
        <v>91</v>
      </c>
      <c r="AV650" s="13" t="s">
        <v>91</v>
      </c>
      <c r="AW650" s="13" t="s">
        <v>42</v>
      </c>
      <c r="AX650" s="13" t="s">
        <v>89</v>
      </c>
      <c r="AY650" s="207" t="s">
        <v>139</v>
      </c>
    </row>
    <row r="651" spans="1:65" s="2" customFormat="1" ht="33" customHeight="1">
      <c r="A651" s="36"/>
      <c r="B651" s="37"/>
      <c r="C651" s="178" t="s">
        <v>938</v>
      </c>
      <c r="D651" s="178" t="s">
        <v>142</v>
      </c>
      <c r="E651" s="179" t="s">
        <v>939</v>
      </c>
      <c r="F651" s="180" t="s">
        <v>940</v>
      </c>
      <c r="G651" s="181" t="s">
        <v>198</v>
      </c>
      <c r="H651" s="182">
        <v>36.4</v>
      </c>
      <c r="I651" s="183"/>
      <c r="J651" s="184">
        <f>ROUND(I651*H651,2)</f>
        <v>0</v>
      </c>
      <c r="K651" s="180" t="s">
        <v>146</v>
      </c>
      <c r="L651" s="41"/>
      <c r="M651" s="185" t="s">
        <v>44</v>
      </c>
      <c r="N651" s="186" t="s">
        <v>53</v>
      </c>
      <c r="O651" s="66"/>
      <c r="P651" s="187">
        <f>O651*H651</f>
        <v>0</v>
      </c>
      <c r="Q651" s="187">
        <v>0</v>
      </c>
      <c r="R651" s="187">
        <f>Q651*H651</f>
        <v>0</v>
      </c>
      <c r="S651" s="187">
        <v>3.3800000000000002E-3</v>
      </c>
      <c r="T651" s="188">
        <f>S651*H651</f>
        <v>0.123032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9" t="s">
        <v>237</v>
      </c>
      <c r="AT651" s="189" t="s">
        <v>142</v>
      </c>
      <c r="AU651" s="189" t="s">
        <v>91</v>
      </c>
      <c r="AY651" s="18" t="s">
        <v>139</v>
      </c>
      <c r="BE651" s="190">
        <f>IF(N651="základní",J651,0)</f>
        <v>0</v>
      </c>
      <c r="BF651" s="190">
        <f>IF(N651="snížená",J651,0)</f>
        <v>0</v>
      </c>
      <c r="BG651" s="190">
        <f>IF(N651="zákl. přenesená",J651,0)</f>
        <v>0</v>
      </c>
      <c r="BH651" s="190">
        <f>IF(N651="sníž. přenesená",J651,0)</f>
        <v>0</v>
      </c>
      <c r="BI651" s="190">
        <f>IF(N651="nulová",J651,0)</f>
        <v>0</v>
      </c>
      <c r="BJ651" s="18" t="s">
        <v>89</v>
      </c>
      <c r="BK651" s="190">
        <f>ROUND(I651*H651,2)</f>
        <v>0</v>
      </c>
      <c r="BL651" s="18" t="s">
        <v>237</v>
      </c>
      <c r="BM651" s="189" t="s">
        <v>941</v>
      </c>
    </row>
    <row r="652" spans="1:65" s="2" customFormat="1">
      <c r="A652" s="36"/>
      <c r="B652" s="37"/>
      <c r="C652" s="38"/>
      <c r="D652" s="191" t="s">
        <v>149</v>
      </c>
      <c r="E652" s="38"/>
      <c r="F652" s="192" t="s">
        <v>942</v>
      </c>
      <c r="G652" s="38"/>
      <c r="H652" s="38"/>
      <c r="I652" s="193"/>
      <c r="J652" s="38"/>
      <c r="K652" s="38"/>
      <c r="L652" s="41"/>
      <c r="M652" s="194"/>
      <c r="N652" s="195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8" t="s">
        <v>149</v>
      </c>
      <c r="AU652" s="18" t="s">
        <v>91</v>
      </c>
    </row>
    <row r="653" spans="1:65" s="13" customFormat="1">
      <c r="B653" s="196"/>
      <c r="C653" s="197"/>
      <c r="D653" s="198" t="s">
        <v>151</v>
      </c>
      <c r="E653" s="199" t="s">
        <v>44</v>
      </c>
      <c r="F653" s="200" t="s">
        <v>943</v>
      </c>
      <c r="G653" s="197"/>
      <c r="H653" s="201">
        <v>36.4</v>
      </c>
      <c r="I653" s="202"/>
      <c r="J653" s="197"/>
      <c r="K653" s="197"/>
      <c r="L653" s="203"/>
      <c r="M653" s="204"/>
      <c r="N653" s="205"/>
      <c r="O653" s="205"/>
      <c r="P653" s="205"/>
      <c r="Q653" s="205"/>
      <c r="R653" s="205"/>
      <c r="S653" s="205"/>
      <c r="T653" s="206"/>
      <c r="AT653" s="207" t="s">
        <v>151</v>
      </c>
      <c r="AU653" s="207" t="s">
        <v>91</v>
      </c>
      <c r="AV653" s="13" t="s">
        <v>91</v>
      </c>
      <c r="AW653" s="13" t="s">
        <v>42</v>
      </c>
      <c r="AX653" s="13" t="s">
        <v>89</v>
      </c>
      <c r="AY653" s="207" t="s">
        <v>139</v>
      </c>
    </row>
    <row r="654" spans="1:65" s="2" customFormat="1" ht="24.2" customHeight="1">
      <c r="A654" s="36"/>
      <c r="B654" s="37"/>
      <c r="C654" s="178" t="s">
        <v>944</v>
      </c>
      <c r="D654" s="178" t="s">
        <v>142</v>
      </c>
      <c r="E654" s="179" t="s">
        <v>945</v>
      </c>
      <c r="F654" s="180" t="s">
        <v>946</v>
      </c>
      <c r="G654" s="181" t="s">
        <v>198</v>
      </c>
      <c r="H654" s="182">
        <v>12.2</v>
      </c>
      <c r="I654" s="183"/>
      <c r="J654" s="184">
        <f>ROUND(I654*H654,2)</f>
        <v>0</v>
      </c>
      <c r="K654" s="180" t="s">
        <v>146</v>
      </c>
      <c r="L654" s="41"/>
      <c r="M654" s="185" t="s">
        <v>44</v>
      </c>
      <c r="N654" s="186" t="s">
        <v>53</v>
      </c>
      <c r="O654" s="66"/>
      <c r="P654" s="187">
        <f>O654*H654</f>
        <v>0</v>
      </c>
      <c r="Q654" s="187">
        <v>0</v>
      </c>
      <c r="R654" s="187">
        <f>Q654*H654</f>
        <v>0</v>
      </c>
      <c r="S654" s="187">
        <v>3.48E-3</v>
      </c>
      <c r="T654" s="188">
        <f>S654*H654</f>
        <v>4.2456000000000001E-2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89" t="s">
        <v>237</v>
      </c>
      <c r="AT654" s="189" t="s">
        <v>142</v>
      </c>
      <c r="AU654" s="189" t="s">
        <v>91</v>
      </c>
      <c r="AY654" s="18" t="s">
        <v>139</v>
      </c>
      <c r="BE654" s="190">
        <f>IF(N654="základní",J654,0)</f>
        <v>0</v>
      </c>
      <c r="BF654" s="190">
        <f>IF(N654="snížená",J654,0)</f>
        <v>0</v>
      </c>
      <c r="BG654" s="190">
        <f>IF(N654="zákl. přenesená",J654,0)</f>
        <v>0</v>
      </c>
      <c r="BH654" s="190">
        <f>IF(N654="sníž. přenesená",J654,0)</f>
        <v>0</v>
      </c>
      <c r="BI654" s="190">
        <f>IF(N654="nulová",J654,0)</f>
        <v>0</v>
      </c>
      <c r="BJ654" s="18" t="s">
        <v>89</v>
      </c>
      <c r="BK654" s="190">
        <f>ROUND(I654*H654,2)</f>
        <v>0</v>
      </c>
      <c r="BL654" s="18" t="s">
        <v>237</v>
      </c>
      <c r="BM654" s="189" t="s">
        <v>947</v>
      </c>
    </row>
    <row r="655" spans="1:65" s="2" customFormat="1">
      <c r="A655" s="36"/>
      <c r="B655" s="37"/>
      <c r="C655" s="38"/>
      <c r="D655" s="191" t="s">
        <v>149</v>
      </c>
      <c r="E655" s="38"/>
      <c r="F655" s="192" t="s">
        <v>948</v>
      </c>
      <c r="G655" s="38"/>
      <c r="H655" s="38"/>
      <c r="I655" s="193"/>
      <c r="J655" s="38"/>
      <c r="K655" s="38"/>
      <c r="L655" s="41"/>
      <c r="M655" s="194"/>
      <c r="N655" s="195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8" t="s">
        <v>149</v>
      </c>
      <c r="AU655" s="18" t="s">
        <v>91</v>
      </c>
    </row>
    <row r="656" spans="1:65" s="13" customFormat="1">
      <c r="B656" s="196"/>
      <c r="C656" s="197"/>
      <c r="D656" s="198" t="s">
        <v>151</v>
      </c>
      <c r="E656" s="199" t="s">
        <v>44</v>
      </c>
      <c r="F656" s="200" t="s">
        <v>949</v>
      </c>
      <c r="G656" s="197"/>
      <c r="H656" s="201">
        <v>12.2</v>
      </c>
      <c r="I656" s="202"/>
      <c r="J656" s="197"/>
      <c r="K656" s="197"/>
      <c r="L656" s="203"/>
      <c r="M656" s="204"/>
      <c r="N656" s="205"/>
      <c r="O656" s="205"/>
      <c r="P656" s="205"/>
      <c r="Q656" s="205"/>
      <c r="R656" s="205"/>
      <c r="S656" s="205"/>
      <c r="T656" s="206"/>
      <c r="AT656" s="207" t="s">
        <v>151</v>
      </c>
      <c r="AU656" s="207" t="s">
        <v>91</v>
      </c>
      <c r="AV656" s="13" t="s">
        <v>91</v>
      </c>
      <c r="AW656" s="13" t="s">
        <v>42</v>
      </c>
      <c r="AX656" s="13" t="s">
        <v>89</v>
      </c>
      <c r="AY656" s="207" t="s">
        <v>139</v>
      </c>
    </row>
    <row r="657" spans="1:65" s="2" customFormat="1" ht="21.75" customHeight="1">
      <c r="A657" s="36"/>
      <c r="B657" s="37"/>
      <c r="C657" s="178" t="s">
        <v>950</v>
      </c>
      <c r="D657" s="178" t="s">
        <v>142</v>
      </c>
      <c r="E657" s="179" t="s">
        <v>951</v>
      </c>
      <c r="F657" s="180" t="s">
        <v>952</v>
      </c>
      <c r="G657" s="181" t="s">
        <v>162</v>
      </c>
      <c r="H657" s="182">
        <v>127.024</v>
      </c>
      <c r="I657" s="183"/>
      <c r="J657" s="184">
        <f>ROUND(I657*H657,2)</f>
        <v>0</v>
      </c>
      <c r="K657" s="180" t="s">
        <v>146</v>
      </c>
      <c r="L657" s="41"/>
      <c r="M657" s="185" t="s">
        <v>44</v>
      </c>
      <c r="N657" s="186" t="s">
        <v>53</v>
      </c>
      <c r="O657" s="66"/>
      <c r="P657" s="187">
        <f>O657*H657</f>
        <v>0</v>
      </c>
      <c r="Q657" s="187">
        <v>0</v>
      </c>
      <c r="R657" s="187">
        <f>Q657*H657</f>
        <v>0</v>
      </c>
      <c r="S657" s="187">
        <v>0</v>
      </c>
      <c r="T657" s="188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89" t="s">
        <v>237</v>
      </c>
      <c r="AT657" s="189" t="s">
        <v>142</v>
      </c>
      <c r="AU657" s="189" t="s">
        <v>91</v>
      </c>
      <c r="AY657" s="18" t="s">
        <v>139</v>
      </c>
      <c r="BE657" s="190">
        <f>IF(N657="základní",J657,0)</f>
        <v>0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8" t="s">
        <v>89</v>
      </c>
      <c r="BK657" s="190">
        <f>ROUND(I657*H657,2)</f>
        <v>0</v>
      </c>
      <c r="BL657" s="18" t="s">
        <v>237</v>
      </c>
      <c r="BM657" s="189" t="s">
        <v>953</v>
      </c>
    </row>
    <row r="658" spans="1:65" s="2" customFormat="1">
      <c r="A658" s="36"/>
      <c r="B658" s="37"/>
      <c r="C658" s="38"/>
      <c r="D658" s="191" t="s">
        <v>149</v>
      </c>
      <c r="E658" s="38"/>
      <c r="F658" s="192" t="s">
        <v>954</v>
      </c>
      <c r="G658" s="38"/>
      <c r="H658" s="38"/>
      <c r="I658" s="193"/>
      <c r="J658" s="38"/>
      <c r="K658" s="38"/>
      <c r="L658" s="41"/>
      <c r="M658" s="194"/>
      <c r="N658" s="195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8" t="s">
        <v>149</v>
      </c>
      <c r="AU658" s="18" t="s">
        <v>91</v>
      </c>
    </row>
    <row r="659" spans="1:65" s="15" customFormat="1" ht="22.5">
      <c r="B659" s="230"/>
      <c r="C659" s="231"/>
      <c r="D659" s="198" t="s">
        <v>151</v>
      </c>
      <c r="E659" s="232" t="s">
        <v>44</v>
      </c>
      <c r="F659" s="233" t="s">
        <v>955</v>
      </c>
      <c r="G659" s="231"/>
      <c r="H659" s="232" t="s">
        <v>44</v>
      </c>
      <c r="I659" s="234"/>
      <c r="J659" s="231"/>
      <c r="K659" s="231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151</v>
      </c>
      <c r="AU659" s="239" t="s">
        <v>91</v>
      </c>
      <c r="AV659" s="15" t="s">
        <v>89</v>
      </c>
      <c r="AW659" s="15" t="s">
        <v>42</v>
      </c>
      <c r="AX659" s="15" t="s">
        <v>82</v>
      </c>
      <c r="AY659" s="239" t="s">
        <v>139</v>
      </c>
    </row>
    <row r="660" spans="1:65" s="13" customFormat="1">
      <c r="B660" s="196"/>
      <c r="C660" s="197"/>
      <c r="D660" s="198" t="s">
        <v>151</v>
      </c>
      <c r="E660" s="199" t="s">
        <v>44</v>
      </c>
      <c r="F660" s="200" t="s">
        <v>472</v>
      </c>
      <c r="G660" s="197"/>
      <c r="H660" s="201">
        <v>1.3</v>
      </c>
      <c r="I660" s="202"/>
      <c r="J660" s="197"/>
      <c r="K660" s="197"/>
      <c r="L660" s="203"/>
      <c r="M660" s="204"/>
      <c r="N660" s="205"/>
      <c r="O660" s="205"/>
      <c r="P660" s="205"/>
      <c r="Q660" s="205"/>
      <c r="R660" s="205"/>
      <c r="S660" s="205"/>
      <c r="T660" s="206"/>
      <c r="AT660" s="207" t="s">
        <v>151</v>
      </c>
      <c r="AU660" s="207" t="s">
        <v>91</v>
      </c>
      <c r="AV660" s="13" t="s">
        <v>91</v>
      </c>
      <c r="AW660" s="13" t="s">
        <v>42</v>
      </c>
      <c r="AX660" s="13" t="s">
        <v>82</v>
      </c>
      <c r="AY660" s="207" t="s">
        <v>139</v>
      </c>
    </row>
    <row r="661" spans="1:65" s="13" customFormat="1">
      <c r="B661" s="196"/>
      <c r="C661" s="197"/>
      <c r="D661" s="198" t="s">
        <v>151</v>
      </c>
      <c r="E661" s="199" t="s">
        <v>44</v>
      </c>
      <c r="F661" s="200" t="s">
        <v>759</v>
      </c>
      <c r="G661" s="197"/>
      <c r="H661" s="201">
        <v>1.044</v>
      </c>
      <c r="I661" s="202"/>
      <c r="J661" s="197"/>
      <c r="K661" s="197"/>
      <c r="L661" s="203"/>
      <c r="M661" s="204"/>
      <c r="N661" s="205"/>
      <c r="O661" s="205"/>
      <c r="P661" s="205"/>
      <c r="Q661" s="205"/>
      <c r="R661" s="205"/>
      <c r="S661" s="205"/>
      <c r="T661" s="206"/>
      <c r="AT661" s="207" t="s">
        <v>151</v>
      </c>
      <c r="AU661" s="207" t="s">
        <v>91</v>
      </c>
      <c r="AV661" s="13" t="s">
        <v>91</v>
      </c>
      <c r="AW661" s="13" t="s">
        <v>42</v>
      </c>
      <c r="AX661" s="13" t="s">
        <v>82</v>
      </c>
      <c r="AY661" s="207" t="s">
        <v>139</v>
      </c>
    </row>
    <row r="662" spans="1:65" s="15" customFormat="1">
      <c r="B662" s="230"/>
      <c r="C662" s="231"/>
      <c r="D662" s="198" t="s">
        <v>151</v>
      </c>
      <c r="E662" s="232" t="s">
        <v>44</v>
      </c>
      <c r="F662" s="233" t="s">
        <v>956</v>
      </c>
      <c r="G662" s="231"/>
      <c r="H662" s="232" t="s">
        <v>44</v>
      </c>
      <c r="I662" s="234"/>
      <c r="J662" s="231"/>
      <c r="K662" s="231"/>
      <c r="L662" s="235"/>
      <c r="M662" s="236"/>
      <c r="N662" s="237"/>
      <c r="O662" s="237"/>
      <c r="P662" s="237"/>
      <c r="Q662" s="237"/>
      <c r="R662" s="237"/>
      <c r="S662" s="237"/>
      <c r="T662" s="238"/>
      <c r="AT662" s="239" t="s">
        <v>151</v>
      </c>
      <c r="AU662" s="239" t="s">
        <v>91</v>
      </c>
      <c r="AV662" s="15" t="s">
        <v>89</v>
      </c>
      <c r="AW662" s="15" t="s">
        <v>42</v>
      </c>
      <c r="AX662" s="15" t="s">
        <v>82</v>
      </c>
      <c r="AY662" s="239" t="s">
        <v>139</v>
      </c>
    </row>
    <row r="663" spans="1:65" s="13" customFormat="1" ht="22.5">
      <c r="B663" s="196"/>
      <c r="C663" s="197"/>
      <c r="D663" s="198" t="s">
        <v>151</v>
      </c>
      <c r="E663" s="199" t="s">
        <v>44</v>
      </c>
      <c r="F663" s="200" t="s">
        <v>957</v>
      </c>
      <c r="G663" s="197"/>
      <c r="H663" s="201">
        <v>23.85</v>
      </c>
      <c r="I663" s="202"/>
      <c r="J663" s="197"/>
      <c r="K663" s="197"/>
      <c r="L663" s="203"/>
      <c r="M663" s="204"/>
      <c r="N663" s="205"/>
      <c r="O663" s="205"/>
      <c r="P663" s="205"/>
      <c r="Q663" s="205"/>
      <c r="R663" s="205"/>
      <c r="S663" s="205"/>
      <c r="T663" s="206"/>
      <c r="AT663" s="207" t="s">
        <v>151</v>
      </c>
      <c r="AU663" s="207" t="s">
        <v>91</v>
      </c>
      <c r="AV663" s="13" t="s">
        <v>91</v>
      </c>
      <c r="AW663" s="13" t="s">
        <v>42</v>
      </c>
      <c r="AX663" s="13" t="s">
        <v>82</v>
      </c>
      <c r="AY663" s="207" t="s">
        <v>139</v>
      </c>
    </row>
    <row r="664" spans="1:65" s="15" customFormat="1">
      <c r="B664" s="230"/>
      <c r="C664" s="231"/>
      <c r="D664" s="198" t="s">
        <v>151</v>
      </c>
      <c r="E664" s="232" t="s">
        <v>44</v>
      </c>
      <c r="F664" s="233" t="s">
        <v>958</v>
      </c>
      <c r="G664" s="231"/>
      <c r="H664" s="232" t="s">
        <v>44</v>
      </c>
      <c r="I664" s="234"/>
      <c r="J664" s="231"/>
      <c r="K664" s="231"/>
      <c r="L664" s="235"/>
      <c r="M664" s="236"/>
      <c r="N664" s="237"/>
      <c r="O664" s="237"/>
      <c r="P664" s="237"/>
      <c r="Q664" s="237"/>
      <c r="R664" s="237"/>
      <c r="S664" s="237"/>
      <c r="T664" s="238"/>
      <c r="AT664" s="239" t="s">
        <v>151</v>
      </c>
      <c r="AU664" s="239" t="s">
        <v>91</v>
      </c>
      <c r="AV664" s="15" t="s">
        <v>89</v>
      </c>
      <c r="AW664" s="15" t="s">
        <v>42</v>
      </c>
      <c r="AX664" s="15" t="s">
        <v>82</v>
      </c>
      <c r="AY664" s="239" t="s">
        <v>139</v>
      </c>
    </row>
    <row r="665" spans="1:65" s="13" customFormat="1" ht="22.5">
      <c r="B665" s="196"/>
      <c r="C665" s="197"/>
      <c r="D665" s="198" t="s">
        <v>151</v>
      </c>
      <c r="E665" s="199" t="s">
        <v>44</v>
      </c>
      <c r="F665" s="200" t="s">
        <v>761</v>
      </c>
      <c r="G665" s="197"/>
      <c r="H665" s="201">
        <v>69.040000000000006</v>
      </c>
      <c r="I665" s="202"/>
      <c r="J665" s="197"/>
      <c r="K665" s="197"/>
      <c r="L665" s="203"/>
      <c r="M665" s="204"/>
      <c r="N665" s="205"/>
      <c r="O665" s="205"/>
      <c r="P665" s="205"/>
      <c r="Q665" s="205"/>
      <c r="R665" s="205"/>
      <c r="S665" s="205"/>
      <c r="T665" s="206"/>
      <c r="AT665" s="207" t="s">
        <v>151</v>
      </c>
      <c r="AU665" s="207" t="s">
        <v>91</v>
      </c>
      <c r="AV665" s="13" t="s">
        <v>91</v>
      </c>
      <c r="AW665" s="13" t="s">
        <v>42</v>
      </c>
      <c r="AX665" s="13" t="s">
        <v>82</v>
      </c>
      <c r="AY665" s="207" t="s">
        <v>139</v>
      </c>
    </row>
    <row r="666" spans="1:65" s="13" customFormat="1">
      <c r="B666" s="196"/>
      <c r="C666" s="197"/>
      <c r="D666" s="198" t="s">
        <v>151</v>
      </c>
      <c r="E666" s="199" t="s">
        <v>44</v>
      </c>
      <c r="F666" s="200" t="s">
        <v>959</v>
      </c>
      <c r="G666" s="197"/>
      <c r="H666" s="201">
        <v>4.55</v>
      </c>
      <c r="I666" s="202"/>
      <c r="J666" s="197"/>
      <c r="K666" s="197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151</v>
      </c>
      <c r="AU666" s="207" t="s">
        <v>91</v>
      </c>
      <c r="AV666" s="13" t="s">
        <v>91</v>
      </c>
      <c r="AW666" s="13" t="s">
        <v>42</v>
      </c>
      <c r="AX666" s="13" t="s">
        <v>82</v>
      </c>
      <c r="AY666" s="207" t="s">
        <v>139</v>
      </c>
    </row>
    <row r="667" spans="1:65" s="13" customFormat="1">
      <c r="B667" s="196"/>
      <c r="C667" s="197"/>
      <c r="D667" s="198" t="s">
        <v>151</v>
      </c>
      <c r="E667" s="199" t="s">
        <v>44</v>
      </c>
      <c r="F667" s="200" t="s">
        <v>765</v>
      </c>
      <c r="G667" s="197"/>
      <c r="H667" s="201">
        <v>27.24</v>
      </c>
      <c r="I667" s="202"/>
      <c r="J667" s="197"/>
      <c r="K667" s="197"/>
      <c r="L667" s="203"/>
      <c r="M667" s="204"/>
      <c r="N667" s="205"/>
      <c r="O667" s="205"/>
      <c r="P667" s="205"/>
      <c r="Q667" s="205"/>
      <c r="R667" s="205"/>
      <c r="S667" s="205"/>
      <c r="T667" s="206"/>
      <c r="AT667" s="207" t="s">
        <v>151</v>
      </c>
      <c r="AU667" s="207" t="s">
        <v>91</v>
      </c>
      <c r="AV667" s="13" t="s">
        <v>91</v>
      </c>
      <c r="AW667" s="13" t="s">
        <v>42</v>
      </c>
      <c r="AX667" s="13" t="s">
        <v>82</v>
      </c>
      <c r="AY667" s="207" t="s">
        <v>139</v>
      </c>
    </row>
    <row r="668" spans="1:65" s="14" customFormat="1">
      <c r="B668" s="218"/>
      <c r="C668" s="219"/>
      <c r="D668" s="198" t="s">
        <v>151</v>
      </c>
      <c r="E668" s="220" t="s">
        <v>44</v>
      </c>
      <c r="F668" s="221" t="s">
        <v>168</v>
      </c>
      <c r="G668" s="219"/>
      <c r="H668" s="222">
        <v>127.024</v>
      </c>
      <c r="I668" s="223"/>
      <c r="J668" s="219"/>
      <c r="K668" s="219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151</v>
      </c>
      <c r="AU668" s="228" t="s">
        <v>91</v>
      </c>
      <c r="AV668" s="14" t="s">
        <v>147</v>
      </c>
      <c r="AW668" s="14" t="s">
        <v>42</v>
      </c>
      <c r="AX668" s="14" t="s">
        <v>89</v>
      </c>
      <c r="AY668" s="228" t="s">
        <v>139</v>
      </c>
    </row>
    <row r="669" spans="1:65" s="2" customFormat="1" ht="33" customHeight="1">
      <c r="A669" s="36"/>
      <c r="B669" s="37"/>
      <c r="C669" s="208" t="s">
        <v>960</v>
      </c>
      <c r="D669" s="208" t="s">
        <v>153</v>
      </c>
      <c r="E669" s="209" t="s">
        <v>961</v>
      </c>
      <c r="F669" s="210" t="s">
        <v>962</v>
      </c>
      <c r="G669" s="211" t="s">
        <v>162</v>
      </c>
      <c r="H669" s="212">
        <v>152.429</v>
      </c>
      <c r="I669" s="213"/>
      <c r="J669" s="214">
        <f>ROUND(I669*H669,2)</f>
        <v>0</v>
      </c>
      <c r="K669" s="210" t="s">
        <v>146</v>
      </c>
      <c r="L669" s="215"/>
      <c r="M669" s="216" t="s">
        <v>44</v>
      </c>
      <c r="N669" s="217" t="s">
        <v>53</v>
      </c>
      <c r="O669" s="66"/>
      <c r="P669" s="187">
        <f>O669*H669</f>
        <v>0</v>
      </c>
      <c r="Q669" s="187">
        <v>5.0000000000000001E-4</v>
      </c>
      <c r="R669" s="187">
        <f>Q669*H669</f>
        <v>7.6214500000000004E-2</v>
      </c>
      <c r="S669" s="187">
        <v>0</v>
      </c>
      <c r="T669" s="188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89" t="s">
        <v>343</v>
      </c>
      <c r="AT669" s="189" t="s">
        <v>153</v>
      </c>
      <c r="AU669" s="189" t="s">
        <v>91</v>
      </c>
      <c r="AY669" s="18" t="s">
        <v>139</v>
      </c>
      <c r="BE669" s="190">
        <f>IF(N669="základní",J669,0)</f>
        <v>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18" t="s">
        <v>89</v>
      </c>
      <c r="BK669" s="190">
        <f>ROUND(I669*H669,2)</f>
        <v>0</v>
      </c>
      <c r="BL669" s="18" t="s">
        <v>237</v>
      </c>
      <c r="BM669" s="189" t="s">
        <v>963</v>
      </c>
    </row>
    <row r="670" spans="1:65" s="15" customFormat="1" ht="22.5">
      <c r="B670" s="230"/>
      <c r="C670" s="231"/>
      <c r="D670" s="198" t="s">
        <v>151</v>
      </c>
      <c r="E670" s="232" t="s">
        <v>44</v>
      </c>
      <c r="F670" s="233" t="s">
        <v>955</v>
      </c>
      <c r="G670" s="231"/>
      <c r="H670" s="232" t="s">
        <v>44</v>
      </c>
      <c r="I670" s="234"/>
      <c r="J670" s="231"/>
      <c r="K670" s="231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151</v>
      </c>
      <c r="AU670" s="239" t="s">
        <v>91</v>
      </c>
      <c r="AV670" s="15" t="s">
        <v>89</v>
      </c>
      <c r="AW670" s="15" t="s">
        <v>42</v>
      </c>
      <c r="AX670" s="15" t="s">
        <v>82</v>
      </c>
      <c r="AY670" s="239" t="s">
        <v>139</v>
      </c>
    </row>
    <row r="671" spans="1:65" s="13" customFormat="1">
      <c r="B671" s="196"/>
      <c r="C671" s="197"/>
      <c r="D671" s="198" t="s">
        <v>151</v>
      </c>
      <c r="E671" s="199" t="s">
        <v>44</v>
      </c>
      <c r="F671" s="200" t="s">
        <v>472</v>
      </c>
      <c r="G671" s="197"/>
      <c r="H671" s="201">
        <v>1.3</v>
      </c>
      <c r="I671" s="202"/>
      <c r="J671" s="197"/>
      <c r="K671" s="197"/>
      <c r="L671" s="203"/>
      <c r="M671" s="204"/>
      <c r="N671" s="205"/>
      <c r="O671" s="205"/>
      <c r="P671" s="205"/>
      <c r="Q671" s="205"/>
      <c r="R671" s="205"/>
      <c r="S671" s="205"/>
      <c r="T671" s="206"/>
      <c r="AT671" s="207" t="s">
        <v>151</v>
      </c>
      <c r="AU671" s="207" t="s">
        <v>91</v>
      </c>
      <c r="AV671" s="13" t="s">
        <v>91</v>
      </c>
      <c r="AW671" s="13" t="s">
        <v>42</v>
      </c>
      <c r="AX671" s="13" t="s">
        <v>82</v>
      </c>
      <c r="AY671" s="207" t="s">
        <v>139</v>
      </c>
    </row>
    <row r="672" spans="1:65" s="13" customFormat="1">
      <c r="B672" s="196"/>
      <c r="C672" s="197"/>
      <c r="D672" s="198" t="s">
        <v>151</v>
      </c>
      <c r="E672" s="199" t="s">
        <v>44</v>
      </c>
      <c r="F672" s="200" t="s">
        <v>759</v>
      </c>
      <c r="G672" s="197"/>
      <c r="H672" s="201">
        <v>1.044</v>
      </c>
      <c r="I672" s="202"/>
      <c r="J672" s="197"/>
      <c r="K672" s="197"/>
      <c r="L672" s="203"/>
      <c r="M672" s="204"/>
      <c r="N672" s="205"/>
      <c r="O672" s="205"/>
      <c r="P672" s="205"/>
      <c r="Q672" s="205"/>
      <c r="R672" s="205"/>
      <c r="S672" s="205"/>
      <c r="T672" s="206"/>
      <c r="AT672" s="207" t="s">
        <v>151</v>
      </c>
      <c r="AU672" s="207" t="s">
        <v>91</v>
      </c>
      <c r="AV672" s="13" t="s">
        <v>91</v>
      </c>
      <c r="AW672" s="13" t="s">
        <v>42</v>
      </c>
      <c r="AX672" s="13" t="s">
        <v>82</v>
      </c>
      <c r="AY672" s="207" t="s">
        <v>139</v>
      </c>
    </row>
    <row r="673" spans="1:65" s="15" customFormat="1">
      <c r="B673" s="230"/>
      <c r="C673" s="231"/>
      <c r="D673" s="198" t="s">
        <v>151</v>
      </c>
      <c r="E673" s="232" t="s">
        <v>44</v>
      </c>
      <c r="F673" s="233" t="s">
        <v>956</v>
      </c>
      <c r="G673" s="231"/>
      <c r="H673" s="232" t="s">
        <v>44</v>
      </c>
      <c r="I673" s="234"/>
      <c r="J673" s="231"/>
      <c r="K673" s="231"/>
      <c r="L673" s="235"/>
      <c r="M673" s="236"/>
      <c r="N673" s="237"/>
      <c r="O673" s="237"/>
      <c r="P673" s="237"/>
      <c r="Q673" s="237"/>
      <c r="R673" s="237"/>
      <c r="S673" s="237"/>
      <c r="T673" s="238"/>
      <c r="AT673" s="239" t="s">
        <v>151</v>
      </c>
      <c r="AU673" s="239" t="s">
        <v>91</v>
      </c>
      <c r="AV673" s="15" t="s">
        <v>89</v>
      </c>
      <c r="AW673" s="15" t="s">
        <v>42</v>
      </c>
      <c r="AX673" s="15" t="s">
        <v>82</v>
      </c>
      <c r="AY673" s="239" t="s">
        <v>139</v>
      </c>
    </row>
    <row r="674" spans="1:65" s="13" customFormat="1" ht="22.5">
      <c r="B674" s="196"/>
      <c r="C674" s="197"/>
      <c r="D674" s="198" t="s">
        <v>151</v>
      </c>
      <c r="E674" s="199" t="s">
        <v>44</v>
      </c>
      <c r="F674" s="200" t="s">
        <v>957</v>
      </c>
      <c r="G674" s="197"/>
      <c r="H674" s="201">
        <v>23.85</v>
      </c>
      <c r="I674" s="202"/>
      <c r="J674" s="197"/>
      <c r="K674" s="197"/>
      <c r="L674" s="203"/>
      <c r="M674" s="204"/>
      <c r="N674" s="205"/>
      <c r="O674" s="205"/>
      <c r="P674" s="205"/>
      <c r="Q674" s="205"/>
      <c r="R674" s="205"/>
      <c r="S674" s="205"/>
      <c r="T674" s="206"/>
      <c r="AT674" s="207" t="s">
        <v>151</v>
      </c>
      <c r="AU674" s="207" t="s">
        <v>91</v>
      </c>
      <c r="AV674" s="13" t="s">
        <v>91</v>
      </c>
      <c r="AW674" s="13" t="s">
        <v>42</v>
      </c>
      <c r="AX674" s="13" t="s">
        <v>82</v>
      </c>
      <c r="AY674" s="207" t="s">
        <v>139</v>
      </c>
    </row>
    <row r="675" spans="1:65" s="15" customFormat="1">
      <c r="B675" s="230"/>
      <c r="C675" s="231"/>
      <c r="D675" s="198" t="s">
        <v>151</v>
      </c>
      <c r="E675" s="232" t="s">
        <v>44</v>
      </c>
      <c r="F675" s="233" t="s">
        <v>958</v>
      </c>
      <c r="G675" s="231"/>
      <c r="H675" s="232" t="s">
        <v>44</v>
      </c>
      <c r="I675" s="234"/>
      <c r="J675" s="231"/>
      <c r="K675" s="231"/>
      <c r="L675" s="235"/>
      <c r="M675" s="236"/>
      <c r="N675" s="237"/>
      <c r="O675" s="237"/>
      <c r="P675" s="237"/>
      <c r="Q675" s="237"/>
      <c r="R675" s="237"/>
      <c r="S675" s="237"/>
      <c r="T675" s="238"/>
      <c r="AT675" s="239" t="s">
        <v>151</v>
      </c>
      <c r="AU675" s="239" t="s">
        <v>91</v>
      </c>
      <c r="AV675" s="15" t="s">
        <v>89</v>
      </c>
      <c r="AW675" s="15" t="s">
        <v>42</v>
      </c>
      <c r="AX675" s="15" t="s">
        <v>82</v>
      </c>
      <c r="AY675" s="239" t="s">
        <v>139</v>
      </c>
    </row>
    <row r="676" spans="1:65" s="13" customFormat="1" ht="22.5">
      <c r="B676" s="196"/>
      <c r="C676" s="197"/>
      <c r="D676" s="198" t="s">
        <v>151</v>
      </c>
      <c r="E676" s="199" t="s">
        <v>44</v>
      </c>
      <c r="F676" s="200" t="s">
        <v>761</v>
      </c>
      <c r="G676" s="197"/>
      <c r="H676" s="201">
        <v>69.040000000000006</v>
      </c>
      <c r="I676" s="202"/>
      <c r="J676" s="197"/>
      <c r="K676" s="197"/>
      <c r="L676" s="203"/>
      <c r="M676" s="204"/>
      <c r="N676" s="205"/>
      <c r="O676" s="205"/>
      <c r="P676" s="205"/>
      <c r="Q676" s="205"/>
      <c r="R676" s="205"/>
      <c r="S676" s="205"/>
      <c r="T676" s="206"/>
      <c r="AT676" s="207" t="s">
        <v>151</v>
      </c>
      <c r="AU676" s="207" t="s">
        <v>91</v>
      </c>
      <c r="AV676" s="13" t="s">
        <v>91</v>
      </c>
      <c r="AW676" s="13" t="s">
        <v>42</v>
      </c>
      <c r="AX676" s="13" t="s">
        <v>82</v>
      </c>
      <c r="AY676" s="207" t="s">
        <v>139</v>
      </c>
    </row>
    <row r="677" spans="1:65" s="13" customFormat="1">
      <c r="B677" s="196"/>
      <c r="C677" s="197"/>
      <c r="D677" s="198" t="s">
        <v>151</v>
      </c>
      <c r="E677" s="199" t="s">
        <v>44</v>
      </c>
      <c r="F677" s="200" t="s">
        <v>959</v>
      </c>
      <c r="G677" s="197"/>
      <c r="H677" s="201">
        <v>4.55</v>
      </c>
      <c r="I677" s="202"/>
      <c r="J677" s="197"/>
      <c r="K677" s="197"/>
      <c r="L677" s="203"/>
      <c r="M677" s="204"/>
      <c r="N677" s="205"/>
      <c r="O677" s="205"/>
      <c r="P677" s="205"/>
      <c r="Q677" s="205"/>
      <c r="R677" s="205"/>
      <c r="S677" s="205"/>
      <c r="T677" s="206"/>
      <c r="AT677" s="207" t="s">
        <v>151</v>
      </c>
      <c r="AU677" s="207" t="s">
        <v>91</v>
      </c>
      <c r="AV677" s="13" t="s">
        <v>91</v>
      </c>
      <c r="AW677" s="13" t="s">
        <v>42</v>
      </c>
      <c r="AX677" s="13" t="s">
        <v>82</v>
      </c>
      <c r="AY677" s="207" t="s">
        <v>139</v>
      </c>
    </row>
    <row r="678" spans="1:65" s="13" customFormat="1">
      <c r="B678" s="196"/>
      <c r="C678" s="197"/>
      <c r="D678" s="198" t="s">
        <v>151</v>
      </c>
      <c r="E678" s="199" t="s">
        <v>44</v>
      </c>
      <c r="F678" s="200" t="s">
        <v>765</v>
      </c>
      <c r="G678" s="197"/>
      <c r="H678" s="201">
        <v>27.24</v>
      </c>
      <c r="I678" s="202"/>
      <c r="J678" s="197"/>
      <c r="K678" s="197"/>
      <c r="L678" s="203"/>
      <c r="M678" s="204"/>
      <c r="N678" s="205"/>
      <c r="O678" s="205"/>
      <c r="P678" s="205"/>
      <c r="Q678" s="205"/>
      <c r="R678" s="205"/>
      <c r="S678" s="205"/>
      <c r="T678" s="206"/>
      <c r="AT678" s="207" t="s">
        <v>151</v>
      </c>
      <c r="AU678" s="207" t="s">
        <v>91</v>
      </c>
      <c r="AV678" s="13" t="s">
        <v>91</v>
      </c>
      <c r="AW678" s="13" t="s">
        <v>42</v>
      </c>
      <c r="AX678" s="13" t="s">
        <v>82</v>
      </c>
      <c r="AY678" s="207" t="s">
        <v>139</v>
      </c>
    </row>
    <row r="679" spans="1:65" s="14" customFormat="1">
      <c r="B679" s="218"/>
      <c r="C679" s="219"/>
      <c r="D679" s="198" t="s">
        <v>151</v>
      </c>
      <c r="E679" s="220" t="s">
        <v>44</v>
      </c>
      <c r="F679" s="221" t="s">
        <v>168</v>
      </c>
      <c r="G679" s="219"/>
      <c r="H679" s="222">
        <v>127.024</v>
      </c>
      <c r="I679" s="223"/>
      <c r="J679" s="219"/>
      <c r="K679" s="219"/>
      <c r="L679" s="224"/>
      <c r="M679" s="225"/>
      <c r="N679" s="226"/>
      <c r="O679" s="226"/>
      <c r="P679" s="226"/>
      <c r="Q679" s="226"/>
      <c r="R679" s="226"/>
      <c r="S679" s="226"/>
      <c r="T679" s="227"/>
      <c r="AT679" s="228" t="s">
        <v>151</v>
      </c>
      <c r="AU679" s="228" t="s">
        <v>91</v>
      </c>
      <c r="AV679" s="14" t="s">
        <v>147</v>
      </c>
      <c r="AW679" s="14" t="s">
        <v>42</v>
      </c>
      <c r="AX679" s="14" t="s">
        <v>89</v>
      </c>
      <c r="AY679" s="228" t="s">
        <v>139</v>
      </c>
    </row>
    <row r="680" spans="1:65" s="13" customFormat="1">
      <c r="B680" s="196"/>
      <c r="C680" s="197"/>
      <c r="D680" s="198" t="s">
        <v>151</v>
      </c>
      <c r="E680" s="197"/>
      <c r="F680" s="200" t="s">
        <v>964</v>
      </c>
      <c r="G680" s="197"/>
      <c r="H680" s="201">
        <v>152.429</v>
      </c>
      <c r="I680" s="202"/>
      <c r="J680" s="197"/>
      <c r="K680" s="197"/>
      <c r="L680" s="203"/>
      <c r="M680" s="204"/>
      <c r="N680" s="205"/>
      <c r="O680" s="205"/>
      <c r="P680" s="205"/>
      <c r="Q680" s="205"/>
      <c r="R680" s="205"/>
      <c r="S680" s="205"/>
      <c r="T680" s="206"/>
      <c r="AT680" s="207" t="s">
        <v>151</v>
      </c>
      <c r="AU680" s="207" t="s">
        <v>91</v>
      </c>
      <c r="AV680" s="13" t="s">
        <v>91</v>
      </c>
      <c r="AW680" s="13" t="s">
        <v>4</v>
      </c>
      <c r="AX680" s="13" t="s">
        <v>89</v>
      </c>
      <c r="AY680" s="207" t="s">
        <v>139</v>
      </c>
    </row>
    <row r="681" spans="1:65" s="2" customFormat="1" ht="24.2" customHeight="1">
      <c r="A681" s="36"/>
      <c r="B681" s="37"/>
      <c r="C681" s="178" t="s">
        <v>965</v>
      </c>
      <c r="D681" s="178" t="s">
        <v>142</v>
      </c>
      <c r="E681" s="179" t="s">
        <v>966</v>
      </c>
      <c r="F681" s="180" t="s">
        <v>967</v>
      </c>
      <c r="G681" s="181" t="s">
        <v>198</v>
      </c>
      <c r="H681" s="182">
        <v>78.7</v>
      </c>
      <c r="I681" s="183"/>
      <c r="J681" s="184">
        <f>ROUND(I681*H681,2)</f>
        <v>0</v>
      </c>
      <c r="K681" s="180" t="s">
        <v>146</v>
      </c>
      <c r="L681" s="41"/>
      <c r="M681" s="185" t="s">
        <v>44</v>
      </c>
      <c r="N681" s="186" t="s">
        <v>53</v>
      </c>
      <c r="O681" s="66"/>
      <c r="P681" s="187">
        <f>O681*H681</f>
        <v>0</v>
      </c>
      <c r="Q681" s="187">
        <v>0</v>
      </c>
      <c r="R681" s="187">
        <f>Q681*H681</f>
        <v>0</v>
      </c>
      <c r="S681" s="187">
        <v>1.7700000000000001E-3</v>
      </c>
      <c r="T681" s="188">
        <f>S681*H681</f>
        <v>0.13929900000000001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89" t="s">
        <v>237</v>
      </c>
      <c r="AT681" s="189" t="s">
        <v>142</v>
      </c>
      <c r="AU681" s="189" t="s">
        <v>91</v>
      </c>
      <c r="AY681" s="18" t="s">
        <v>139</v>
      </c>
      <c r="BE681" s="190">
        <f>IF(N681="základní",J681,0)</f>
        <v>0</v>
      </c>
      <c r="BF681" s="190">
        <f>IF(N681="snížená",J681,0)</f>
        <v>0</v>
      </c>
      <c r="BG681" s="190">
        <f>IF(N681="zákl. přenesená",J681,0)</f>
        <v>0</v>
      </c>
      <c r="BH681" s="190">
        <f>IF(N681="sníž. přenesená",J681,0)</f>
        <v>0</v>
      </c>
      <c r="BI681" s="190">
        <f>IF(N681="nulová",J681,0)</f>
        <v>0</v>
      </c>
      <c r="BJ681" s="18" t="s">
        <v>89</v>
      </c>
      <c r="BK681" s="190">
        <f>ROUND(I681*H681,2)</f>
        <v>0</v>
      </c>
      <c r="BL681" s="18" t="s">
        <v>237</v>
      </c>
      <c r="BM681" s="189" t="s">
        <v>968</v>
      </c>
    </row>
    <row r="682" spans="1:65" s="2" customFormat="1">
      <c r="A682" s="36"/>
      <c r="B682" s="37"/>
      <c r="C682" s="38"/>
      <c r="D682" s="191" t="s">
        <v>149</v>
      </c>
      <c r="E682" s="38"/>
      <c r="F682" s="192" t="s">
        <v>969</v>
      </c>
      <c r="G682" s="38"/>
      <c r="H682" s="38"/>
      <c r="I682" s="193"/>
      <c r="J682" s="38"/>
      <c r="K682" s="38"/>
      <c r="L682" s="41"/>
      <c r="M682" s="194"/>
      <c r="N682" s="195"/>
      <c r="O682" s="66"/>
      <c r="P682" s="66"/>
      <c r="Q682" s="66"/>
      <c r="R682" s="66"/>
      <c r="S682" s="66"/>
      <c r="T682" s="67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T682" s="18" t="s">
        <v>149</v>
      </c>
      <c r="AU682" s="18" t="s">
        <v>91</v>
      </c>
    </row>
    <row r="683" spans="1:65" s="13" customFormat="1" ht="22.5">
      <c r="B683" s="196"/>
      <c r="C683" s="197"/>
      <c r="D683" s="198" t="s">
        <v>151</v>
      </c>
      <c r="E683" s="199" t="s">
        <v>44</v>
      </c>
      <c r="F683" s="200" t="s">
        <v>970</v>
      </c>
      <c r="G683" s="197"/>
      <c r="H683" s="201">
        <v>78.7</v>
      </c>
      <c r="I683" s="202"/>
      <c r="J683" s="197"/>
      <c r="K683" s="197"/>
      <c r="L683" s="203"/>
      <c r="M683" s="204"/>
      <c r="N683" s="205"/>
      <c r="O683" s="205"/>
      <c r="P683" s="205"/>
      <c r="Q683" s="205"/>
      <c r="R683" s="205"/>
      <c r="S683" s="205"/>
      <c r="T683" s="206"/>
      <c r="AT683" s="207" t="s">
        <v>151</v>
      </c>
      <c r="AU683" s="207" t="s">
        <v>91</v>
      </c>
      <c r="AV683" s="13" t="s">
        <v>91</v>
      </c>
      <c r="AW683" s="13" t="s">
        <v>42</v>
      </c>
      <c r="AX683" s="13" t="s">
        <v>89</v>
      </c>
      <c r="AY683" s="207" t="s">
        <v>139</v>
      </c>
    </row>
    <row r="684" spans="1:65" s="2" customFormat="1" ht="24.2" customHeight="1">
      <c r="A684" s="36"/>
      <c r="B684" s="37"/>
      <c r="C684" s="178" t="s">
        <v>971</v>
      </c>
      <c r="D684" s="178" t="s">
        <v>142</v>
      </c>
      <c r="E684" s="179" t="s">
        <v>972</v>
      </c>
      <c r="F684" s="180" t="s">
        <v>973</v>
      </c>
      <c r="G684" s="181" t="s">
        <v>547</v>
      </c>
      <c r="H684" s="182">
        <v>9</v>
      </c>
      <c r="I684" s="183"/>
      <c r="J684" s="184">
        <f>ROUND(I684*H684,2)</f>
        <v>0</v>
      </c>
      <c r="K684" s="180" t="s">
        <v>146</v>
      </c>
      <c r="L684" s="41"/>
      <c r="M684" s="185" t="s">
        <v>44</v>
      </c>
      <c r="N684" s="186" t="s">
        <v>53</v>
      </c>
      <c r="O684" s="66"/>
      <c r="P684" s="187">
        <f>O684*H684</f>
        <v>0</v>
      </c>
      <c r="Q684" s="187">
        <v>0</v>
      </c>
      <c r="R684" s="187">
        <f>Q684*H684</f>
        <v>0</v>
      </c>
      <c r="S684" s="187">
        <v>1.4999999999999999E-2</v>
      </c>
      <c r="T684" s="188">
        <f>S684*H684</f>
        <v>0.13500000000000001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89" t="s">
        <v>237</v>
      </c>
      <c r="AT684" s="189" t="s">
        <v>142</v>
      </c>
      <c r="AU684" s="189" t="s">
        <v>91</v>
      </c>
      <c r="AY684" s="18" t="s">
        <v>139</v>
      </c>
      <c r="BE684" s="190">
        <f>IF(N684="základní",J684,0)</f>
        <v>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8" t="s">
        <v>89</v>
      </c>
      <c r="BK684" s="190">
        <f>ROUND(I684*H684,2)</f>
        <v>0</v>
      </c>
      <c r="BL684" s="18" t="s">
        <v>237</v>
      </c>
      <c r="BM684" s="189" t="s">
        <v>974</v>
      </c>
    </row>
    <row r="685" spans="1:65" s="2" customFormat="1">
      <c r="A685" s="36"/>
      <c r="B685" s="37"/>
      <c r="C685" s="38"/>
      <c r="D685" s="191" t="s">
        <v>149</v>
      </c>
      <c r="E685" s="38"/>
      <c r="F685" s="192" t="s">
        <v>975</v>
      </c>
      <c r="G685" s="38"/>
      <c r="H685" s="38"/>
      <c r="I685" s="193"/>
      <c r="J685" s="38"/>
      <c r="K685" s="38"/>
      <c r="L685" s="41"/>
      <c r="M685" s="194"/>
      <c r="N685" s="195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8" t="s">
        <v>149</v>
      </c>
      <c r="AU685" s="18" t="s">
        <v>91</v>
      </c>
    </row>
    <row r="686" spans="1:65" s="2" customFormat="1" ht="24.2" customHeight="1">
      <c r="A686" s="36"/>
      <c r="B686" s="37"/>
      <c r="C686" s="178" t="s">
        <v>976</v>
      </c>
      <c r="D686" s="178" t="s">
        <v>142</v>
      </c>
      <c r="E686" s="179" t="s">
        <v>977</v>
      </c>
      <c r="F686" s="180" t="s">
        <v>978</v>
      </c>
      <c r="G686" s="181" t="s">
        <v>198</v>
      </c>
      <c r="H686" s="182">
        <v>52.9</v>
      </c>
      <c r="I686" s="183"/>
      <c r="J686" s="184">
        <f>ROUND(I686*H686,2)</f>
        <v>0</v>
      </c>
      <c r="K686" s="180" t="s">
        <v>146</v>
      </c>
      <c r="L686" s="41"/>
      <c r="M686" s="185" t="s">
        <v>44</v>
      </c>
      <c r="N686" s="186" t="s">
        <v>53</v>
      </c>
      <c r="O686" s="66"/>
      <c r="P686" s="187">
        <f>O686*H686</f>
        <v>0</v>
      </c>
      <c r="Q686" s="187">
        <v>0</v>
      </c>
      <c r="R686" s="187">
        <f>Q686*H686</f>
        <v>0</v>
      </c>
      <c r="S686" s="187">
        <v>2E-3</v>
      </c>
      <c r="T686" s="188">
        <f>S686*H686</f>
        <v>0.10580000000000001</v>
      </c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R686" s="189" t="s">
        <v>237</v>
      </c>
      <c r="AT686" s="189" t="s">
        <v>142</v>
      </c>
      <c r="AU686" s="189" t="s">
        <v>91</v>
      </c>
      <c r="AY686" s="18" t="s">
        <v>139</v>
      </c>
      <c r="BE686" s="190">
        <f>IF(N686="základní",J686,0)</f>
        <v>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8" t="s">
        <v>89</v>
      </c>
      <c r="BK686" s="190">
        <f>ROUND(I686*H686,2)</f>
        <v>0</v>
      </c>
      <c r="BL686" s="18" t="s">
        <v>237</v>
      </c>
      <c r="BM686" s="189" t="s">
        <v>979</v>
      </c>
    </row>
    <row r="687" spans="1:65" s="2" customFormat="1">
      <c r="A687" s="36"/>
      <c r="B687" s="37"/>
      <c r="C687" s="38"/>
      <c r="D687" s="191" t="s">
        <v>149</v>
      </c>
      <c r="E687" s="38"/>
      <c r="F687" s="192" t="s">
        <v>980</v>
      </c>
      <c r="G687" s="38"/>
      <c r="H687" s="38"/>
      <c r="I687" s="193"/>
      <c r="J687" s="38"/>
      <c r="K687" s="38"/>
      <c r="L687" s="41"/>
      <c r="M687" s="194"/>
      <c r="N687" s="195"/>
      <c r="O687" s="66"/>
      <c r="P687" s="66"/>
      <c r="Q687" s="66"/>
      <c r="R687" s="66"/>
      <c r="S687" s="66"/>
      <c r="T687" s="67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T687" s="18" t="s">
        <v>149</v>
      </c>
      <c r="AU687" s="18" t="s">
        <v>91</v>
      </c>
    </row>
    <row r="688" spans="1:65" s="13" customFormat="1" ht="22.5">
      <c r="B688" s="196"/>
      <c r="C688" s="197"/>
      <c r="D688" s="198" t="s">
        <v>151</v>
      </c>
      <c r="E688" s="199" t="s">
        <v>44</v>
      </c>
      <c r="F688" s="200" t="s">
        <v>981</v>
      </c>
      <c r="G688" s="197"/>
      <c r="H688" s="201">
        <v>52.9</v>
      </c>
      <c r="I688" s="202"/>
      <c r="J688" s="197"/>
      <c r="K688" s="197"/>
      <c r="L688" s="203"/>
      <c r="M688" s="204"/>
      <c r="N688" s="205"/>
      <c r="O688" s="205"/>
      <c r="P688" s="205"/>
      <c r="Q688" s="205"/>
      <c r="R688" s="205"/>
      <c r="S688" s="205"/>
      <c r="T688" s="206"/>
      <c r="AT688" s="207" t="s">
        <v>151</v>
      </c>
      <c r="AU688" s="207" t="s">
        <v>91</v>
      </c>
      <c r="AV688" s="13" t="s">
        <v>91</v>
      </c>
      <c r="AW688" s="13" t="s">
        <v>42</v>
      </c>
      <c r="AX688" s="13" t="s">
        <v>89</v>
      </c>
      <c r="AY688" s="207" t="s">
        <v>139</v>
      </c>
    </row>
    <row r="689" spans="1:65" s="2" customFormat="1" ht="24.2" customHeight="1">
      <c r="A689" s="36"/>
      <c r="B689" s="37"/>
      <c r="C689" s="178" t="s">
        <v>982</v>
      </c>
      <c r="D689" s="178" t="s">
        <v>142</v>
      </c>
      <c r="E689" s="179" t="s">
        <v>983</v>
      </c>
      <c r="F689" s="180" t="s">
        <v>984</v>
      </c>
      <c r="G689" s="181" t="s">
        <v>198</v>
      </c>
      <c r="H689" s="182">
        <v>43.962000000000003</v>
      </c>
      <c r="I689" s="183"/>
      <c r="J689" s="184">
        <f>ROUND(I689*H689,2)</f>
        <v>0</v>
      </c>
      <c r="K689" s="180" t="s">
        <v>146</v>
      </c>
      <c r="L689" s="41"/>
      <c r="M689" s="185" t="s">
        <v>44</v>
      </c>
      <c r="N689" s="186" t="s">
        <v>53</v>
      </c>
      <c r="O689" s="66"/>
      <c r="P689" s="187">
        <f>O689*H689</f>
        <v>0</v>
      </c>
      <c r="Q689" s="187">
        <v>0</v>
      </c>
      <c r="R689" s="187">
        <f>Q689*H689</f>
        <v>0</v>
      </c>
      <c r="S689" s="187">
        <v>1.91E-3</v>
      </c>
      <c r="T689" s="188">
        <f>S689*H689</f>
        <v>8.3967420000000001E-2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189" t="s">
        <v>237</v>
      </c>
      <c r="AT689" s="189" t="s">
        <v>142</v>
      </c>
      <c r="AU689" s="189" t="s">
        <v>91</v>
      </c>
      <c r="AY689" s="18" t="s">
        <v>139</v>
      </c>
      <c r="BE689" s="190">
        <f>IF(N689="základní",J689,0)</f>
        <v>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18" t="s">
        <v>89</v>
      </c>
      <c r="BK689" s="190">
        <f>ROUND(I689*H689,2)</f>
        <v>0</v>
      </c>
      <c r="BL689" s="18" t="s">
        <v>237</v>
      </c>
      <c r="BM689" s="189" t="s">
        <v>985</v>
      </c>
    </row>
    <row r="690" spans="1:65" s="2" customFormat="1">
      <c r="A690" s="36"/>
      <c r="B690" s="37"/>
      <c r="C690" s="38"/>
      <c r="D690" s="191" t="s">
        <v>149</v>
      </c>
      <c r="E690" s="38"/>
      <c r="F690" s="192" t="s">
        <v>986</v>
      </c>
      <c r="G690" s="38"/>
      <c r="H690" s="38"/>
      <c r="I690" s="193"/>
      <c r="J690" s="38"/>
      <c r="K690" s="38"/>
      <c r="L690" s="41"/>
      <c r="M690" s="194"/>
      <c r="N690" s="195"/>
      <c r="O690" s="66"/>
      <c r="P690" s="66"/>
      <c r="Q690" s="66"/>
      <c r="R690" s="66"/>
      <c r="S690" s="66"/>
      <c r="T690" s="67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T690" s="18" t="s">
        <v>149</v>
      </c>
      <c r="AU690" s="18" t="s">
        <v>91</v>
      </c>
    </row>
    <row r="691" spans="1:65" s="13" customFormat="1">
      <c r="B691" s="196"/>
      <c r="C691" s="197"/>
      <c r="D691" s="198" t="s">
        <v>151</v>
      </c>
      <c r="E691" s="199" t="s">
        <v>44</v>
      </c>
      <c r="F691" s="200" t="s">
        <v>987</v>
      </c>
      <c r="G691" s="197"/>
      <c r="H691" s="201">
        <v>28.462</v>
      </c>
      <c r="I691" s="202"/>
      <c r="J691" s="197"/>
      <c r="K691" s="197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151</v>
      </c>
      <c r="AU691" s="207" t="s">
        <v>91</v>
      </c>
      <c r="AV691" s="13" t="s">
        <v>91</v>
      </c>
      <c r="AW691" s="13" t="s">
        <v>42</v>
      </c>
      <c r="AX691" s="13" t="s">
        <v>82</v>
      </c>
      <c r="AY691" s="207" t="s">
        <v>139</v>
      </c>
    </row>
    <row r="692" spans="1:65" s="13" customFormat="1">
      <c r="B692" s="196"/>
      <c r="C692" s="197"/>
      <c r="D692" s="198" t="s">
        <v>151</v>
      </c>
      <c r="E692" s="199" t="s">
        <v>44</v>
      </c>
      <c r="F692" s="200" t="s">
        <v>988</v>
      </c>
      <c r="G692" s="197"/>
      <c r="H692" s="201">
        <v>6.5</v>
      </c>
      <c r="I692" s="202"/>
      <c r="J692" s="197"/>
      <c r="K692" s="197"/>
      <c r="L692" s="203"/>
      <c r="M692" s="204"/>
      <c r="N692" s="205"/>
      <c r="O692" s="205"/>
      <c r="P692" s="205"/>
      <c r="Q692" s="205"/>
      <c r="R692" s="205"/>
      <c r="S692" s="205"/>
      <c r="T692" s="206"/>
      <c r="AT692" s="207" t="s">
        <v>151</v>
      </c>
      <c r="AU692" s="207" t="s">
        <v>91</v>
      </c>
      <c r="AV692" s="13" t="s">
        <v>91</v>
      </c>
      <c r="AW692" s="13" t="s">
        <v>42</v>
      </c>
      <c r="AX692" s="13" t="s">
        <v>82</v>
      </c>
      <c r="AY692" s="207" t="s">
        <v>139</v>
      </c>
    </row>
    <row r="693" spans="1:65" s="13" customFormat="1">
      <c r="B693" s="196"/>
      <c r="C693" s="197"/>
      <c r="D693" s="198" t="s">
        <v>151</v>
      </c>
      <c r="E693" s="199" t="s">
        <v>44</v>
      </c>
      <c r="F693" s="200" t="s">
        <v>989</v>
      </c>
      <c r="G693" s="197"/>
      <c r="H693" s="201">
        <v>9</v>
      </c>
      <c r="I693" s="202"/>
      <c r="J693" s="197"/>
      <c r="K693" s="197"/>
      <c r="L693" s="203"/>
      <c r="M693" s="204"/>
      <c r="N693" s="205"/>
      <c r="O693" s="205"/>
      <c r="P693" s="205"/>
      <c r="Q693" s="205"/>
      <c r="R693" s="205"/>
      <c r="S693" s="205"/>
      <c r="T693" s="206"/>
      <c r="AT693" s="207" t="s">
        <v>151</v>
      </c>
      <c r="AU693" s="207" t="s">
        <v>91</v>
      </c>
      <c r="AV693" s="13" t="s">
        <v>91</v>
      </c>
      <c r="AW693" s="13" t="s">
        <v>42</v>
      </c>
      <c r="AX693" s="13" t="s">
        <v>82</v>
      </c>
      <c r="AY693" s="207" t="s">
        <v>139</v>
      </c>
    </row>
    <row r="694" spans="1:65" s="14" customFormat="1">
      <c r="B694" s="218"/>
      <c r="C694" s="219"/>
      <c r="D694" s="198" t="s">
        <v>151</v>
      </c>
      <c r="E694" s="220" t="s">
        <v>44</v>
      </c>
      <c r="F694" s="221" t="s">
        <v>168</v>
      </c>
      <c r="G694" s="219"/>
      <c r="H694" s="222">
        <v>43.962000000000003</v>
      </c>
      <c r="I694" s="223"/>
      <c r="J694" s="219"/>
      <c r="K694" s="219"/>
      <c r="L694" s="224"/>
      <c r="M694" s="225"/>
      <c r="N694" s="226"/>
      <c r="O694" s="226"/>
      <c r="P694" s="226"/>
      <c r="Q694" s="226"/>
      <c r="R694" s="226"/>
      <c r="S694" s="226"/>
      <c r="T694" s="227"/>
      <c r="AT694" s="228" t="s">
        <v>151</v>
      </c>
      <c r="AU694" s="228" t="s">
        <v>91</v>
      </c>
      <c r="AV694" s="14" t="s">
        <v>147</v>
      </c>
      <c r="AW694" s="14" t="s">
        <v>42</v>
      </c>
      <c r="AX694" s="14" t="s">
        <v>89</v>
      </c>
      <c r="AY694" s="228" t="s">
        <v>139</v>
      </c>
    </row>
    <row r="695" spans="1:65" s="2" customFormat="1" ht="24.2" customHeight="1">
      <c r="A695" s="36"/>
      <c r="B695" s="37"/>
      <c r="C695" s="178" t="s">
        <v>990</v>
      </c>
      <c r="D695" s="178" t="s">
        <v>142</v>
      </c>
      <c r="E695" s="179" t="s">
        <v>991</v>
      </c>
      <c r="F695" s="180" t="s">
        <v>992</v>
      </c>
      <c r="G695" s="181" t="s">
        <v>198</v>
      </c>
      <c r="H695" s="182">
        <v>26.2</v>
      </c>
      <c r="I695" s="183"/>
      <c r="J695" s="184">
        <f>ROUND(I695*H695,2)</f>
        <v>0</v>
      </c>
      <c r="K695" s="180" t="s">
        <v>146</v>
      </c>
      <c r="L695" s="41"/>
      <c r="M695" s="185" t="s">
        <v>44</v>
      </c>
      <c r="N695" s="186" t="s">
        <v>53</v>
      </c>
      <c r="O695" s="66"/>
      <c r="P695" s="187">
        <f>O695*H695</f>
        <v>0</v>
      </c>
      <c r="Q695" s="187">
        <v>0</v>
      </c>
      <c r="R695" s="187">
        <f>Q695*H695</f>
        <v>0</v>
      </c>
      <c r="S695" s="187">
        <v>2.2300000000000002E-3</v>
      </c>
      <c r="T695" s="188">
        <f>S695*H695</f>
        <v>5.8426000000000006E-2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9" t="s">
        <v>237</v>
      </c>
      <c r="AT695" s="189" t="s">
        <v>142</v>
      </c>
      <c r="AU695" s="189" t="s">
        <v>91</v>
      </c>
      <c r="AY695" s="18" t="s">
        <v>139</v>
      </c>
      <c r="BE695" s="190">
        <f>IF(N695="základní",J695,0)</f>
        <v>0</v>
      </c>
      <c r="BF695" s="190">
        <f>IF(N695="snížená",J695,0)</f>
        <v>0</v>
      </c>
      <c r="BG695" s="190">
        <f>IF(N695="zákl. přenesená",J695,0)</f>
        <v>0</v>
      </c>
      <c r="BH695" s="190">
        <f>IF(N695="sníž. přenesená",J695,0)</f>
        <v>0</v>
      </c>
      <c r="BI695" s="190">
        <f>IF(N695="nulová",J695,0)</f>
        <v>0</v>
      </c>
      <c r="BJ695" s="18" t="s">
        <v>89</v>
      </c>
      <c r="BK695" s="190">
        <f>ROUND(I695*H695,2)</f>
        <v>0</v>
      </c>
      <c r="BL695" s="18" t="s">
        <v>237</v>
      </c>
      <c r="BM695" s="189" t="s">
        <v>993</v>
      </c>
    </row>
    <row r="696" spans="1:65" s="2" customFormat="1">
      <c r="A696" s="36"/>
      <c r="B696" s="37"/>
      <c r="C696" s="38"/>
      <c r="D696" s="191" t="s">
        <v>149</v>
      </c>
      <c r="E696" s="38"/>
      <c r="F696" s="192" t="s">
        <v>994</v>
      </c>
      <c r="G696" s="38"/>
      <c r="H696" s="38"/>
      <c r="I696" s="193"/>
      <c r="J696" s="38"/>
      <c r="K696" s="38"/>
      <c r="L696" s="41"/>
      <c r="M696" s="194"/>
      <c r="N696" s="195"/>
      <c r="O696" s="66"/>
      <c r="P696" s="66"/>
      <c r="Q696" s="66"/>
      <c r="R696" s="66"/>
      <c r="S696" s="66"/>
      <c r="T696" s="67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8" t="s">
        <v>149</v>
      </c>
      <c r="AU696" s="18" t="s">
        <v>91</v>
      </c>
    </row>
    <row r="697" spans="1:65" s="13" customFormat="1">
      <c r="B697" s="196"/>
      <c r="C697" s="197"/>
      <c r="D697" s="198" t="s">
        <v>151</v>
      </c>
      <c r="E697" s="199" t="s">
        <v>44</v>
      </c>
      <c r="F697" s="200" t="s">
        <v>995</v>
      </c>
      <c r="G697" s="197"/>
      <c r="H697" s="201">
        <v>26.2</v>
      </c>
      <c r="I697" s="202"/>
      <c r="J697" s="197"/>
      <c r="K697" s="197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151</v>
      </c>
      <c r="AU697" s="207" t="s">
        <v>91</v>
      </c>
      <c r="AV697" s="13" t="s">
        <v>91</v>
      </c>
      <c r="AW697" s="13" t="s">
        <v>42</v>
      </c>
      <c r="AX697" s="13" t="s">
        <v>89</v>
      </c>
      <c r="AY697" s="207" t="s">
        <v>139</v>
      </c>
    </row>
    <row r="698" spans="1:65" s="2" customFormat="1" ht="21.75" customHeight="1">
      <c r="A698" s="36"/>
      <c r="B698" s="37"/>
      <c r="C698" s="178" t="s">
        <v>996</v>
      </c>
      <c r="D698" s="178" t="s">
        <v>142</v>
      </c>
      <c r="E698" s="179" t="s">
        <v>997</v>
      </c>
      <c r="F698" s="180" t="s">
        <v>998</v>
      </c>
      <c r="G698" s="181" t="s">
        <v>198</v>
      </c>
      <c r="H698" s="182">
        <v>90.424999999999997</v>
      </c>
      <c r="I698" s="183"/>
      <c r="J698" s="184">
        <f>ROUND(I698*H698,2)</f>
        <v>0</v>
      </c>
      <c r="K698" s="180" t="s">
        <v>146</v>
      </c>
      <c r="L698" s="41"/>
      <c r="M698" s="185" t="s">
        <v>44</v>
      </c>
      <c r="N698" s="186" t="s">
        <v>53</v>
      </c>
      <c r="O698" s="66"/>
      <c r="P698" s="187">
        <f>O698*H698</f>
        <v>0</v>
      </c>
      <c r="Q698" s="187">
        <v>0</v>
      </c>
      <c r="R698" s="187">
        <f>Q698*H698</f>
        <v>0</v>
      </c>
      <c r="S698" s="187">
        <v>1.75E-3</v>
      </c>
      <c r="T698" s="188">
        <f>S698*H698</f>
        <v>0.15824374999999999</v>
      </c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R698" s="189" t="s">
        <v>237</v>
      </c>
      <c r="AT698" s="189" t="s">
        <v>142</v>
      </c>
      <c r="AU698" s="189" t="s">
        <v>91</v>
      </c>
      <c r="AY698" s="18" t="s">
        <v>139</v>
      </c>
      <c r="BE698" s="190">
        <f>IF(N698="základní",J698,0)</f>
        <v>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8" t="s">
        <v>89</v>
      </c>
      <c r="BK698" s="190">
        <f>ROUND(I698*H698,2)</f>
        <v>0</v>
      </c>
      <c r="BL698" s="18" t="s">
        <v>237</v>
      </c>
      <c r="BM698" s="189" t="s">
        <v>999</v>
      </c>
    </row>
    <row r="699" spans="1:65" s="2" customFormat="1">
      <c r="A699" s="36"/>
      <c r="B699" s="37"/>
      <c r="C699" s="38"/>
      <c r="D699" s="191" t="s">
        <v>149</v>
      </c>
      <c r="E699" s="38"/>
      <c r="F699" s="192" t="s">
        <v>1000</v>
      </c>
      <c r="G699" s="38"/>
      <c r="H699" s="38"/>
      <c r="I699" s="193"/>
      <c r="J699" s="38"/>
      <c r="K699" s="38"/>
      <c r="L699" s="41"/>
      <c r="M699" s="194"/>
      <c r="N699" s="195"/>
      <c r="O699" s="66"/>
      <c r="P699" s="66"/>
      <c r="Q699" s="66"/>
      <c r="R699" s="66"/>
      <c r="S699" s="66"/>
      <c r="T699" s="67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T699" s="18" t="s">
        <v>149</v>
      </c>
      <c r="AU699" s="18" t="s">
        <v>91</v>
      </c>
    </row>
    <row r="700" spans="1:65" s="13" customFormat="1">
      <c r="B700" s="196"/>
      <c r="C700" s="197"/>
      <c r="D700" s="198" t="s">
        <v>151</v>
      </c>
      <c r="E700" s="199" t="s">
        <v>44</v>
      </c>
      <c r="F700" s="200" t="s">
        <v>1001</v>
      </c>
      <c r="G700" s="197"/>
      <c r="H700" s="201">
        <v>56.924999999999997</v>
      </c>
      <c r="I700" s="202"/>
      <c r="J700" s="197"/>
      <c r="K700" s="197"/>
      <c r="L700" s="203"/>
      <c r="M700" s="204"/>
      <c r="N700" s="205"/>
      <c r="O700" s="205"/>
      <c r="P700" s="205"/>
      <c r="Q700" s="205"/>
      <c r="R700" s="205"/>
      <c r="S700" s="205"/>
      <c r="T700" s="206"/>
      <c r="AT700" s="207" t="s">
        <v>151</v>
      </c>
      <c r="AU700" s="207" t="s">
        <v>91</v>
      </c>
      <c r="AV700" s="13" t="s">
        <v>91</v>
      </c>
      <c r="AW700" s="13" t="s">
        <v>42</v>
      </c>
      <c r="AX700" s="13" t="s">
        <v>82</v>
      </c>
      <c r="AY700" s="207" t="s">
        <v>139</v>
      </c>
    </row>
    <row r="701" spans="1:65" s="13" customFormat="1">
      <c r="B701" s="196"/>
      <c r="C701" s="197"/>
      <c r="D701" s="198" t="s">
        <v>151</v>
      </c>
      <c r="E701" s="199" t="s">
        <v>44</v>
      </c>
      <c r="F701" s="200" t="s">
        <v>1002</v>
      </c>
      <c r="G701" s="197"/>
      <c r="H701" s="201">
        <v>4.2</v>
      </c>
      <c r="I701" s="202"/>
      <c r="J701" s="197"/>
      <c r="K701" s="197"/>
      <c r="L701" s="203"/>
      <c r="M701" s="204"/>
      <c r="N701" s="205"/>
      <c r="O701" s="205"/>
      <c r="P701" s="205"/>
      <c r="Q701" s="205"/>
      <c r="R701" s="205"/>
      <c r="S701" s="205"/>
      <c r="T701" s="206"/>
      <c r="AT701" s="207" t="s">
        <v>151</v>
      </c>
      <c r="AU701" s="207" t="s">
        <v>91</v>
      </c>
      <c r="AV701" s="13" t="s">
        <v>91</v>
      </c>
      <c r="AW701" s="13" t="s">
        <v>42</v>
      </c>
      <c r="AX701" s="13" t="s">
        <v>82</v>
      </c>
      <c r="AY701" s="207" t="s">
        <v>139</v>
      </c>
    </row>
    <row r="702" spans="1:65" s="13" customFormat="1">
      <c r="B702" s="196"/>
      <c r="C702" s="197"/>
      <c r="D702" s="198" t="s">
        <v>151</v>
      </c>
      <c r="E702" s="199" t="s">
        <v>44</v>
      </c>
      <c r="F702" s="200" t="s">
        <v>1003</v>
      </c>
      <c r="G702" s="197"/>
      <c r="H702" s="201">
        <v>0.8</v>
      </c>
      <c r="I702" s="202"/>
      <c r="J702" s="197"/>
      <c r="K702" s="197"/>
      <c r="L702" s="203"/>
      <c r="M702" s="204"/>
      <c r="N702" s="205"/>
      <c r="O702" s="205"/>
      <c r="P702" s="205"/>
      <c r="Q702" s="205"/>
      <c r="R702" s="205"/>
      <c r="S702" s="205"/>
      <c r="T702" s="206"/>
      <c r="AT702" s="207" t="s">
        <v>151</v>
      </c>
      <c r="AU702" s="207" t="s">
        <v>91</v>
      </c>
      <c r="AV702" s="13" t="s">
        <v>91</v>
      </c>
      <c r="AW702" s="13" t="s">
        <v>42</v>
      </c>
      <c r="AX702" s="13" t="s">
        <v>82</v>
      </c>
      <c r="AY702" s="207" t="s">
        <v>139</v>
      </c>
    </row>
    <row r="703" spans="1:65" s="13" customFormat="1">
      <c r="B703" s="196"/>
      <c r="C703" s="197"/>
      <c r="D703" s="198" t="s">
        <v>151</v>
      </c>
      <c r="E703" s="199" t="s">
        <v>44</v>
      </c>
      <c r="F703" s="200" t="s">
        <v>1004</v>
      </c>
      <c r="G703" s="197"/>
      <c r="H703" s="201">
        <v>10.5</v>
      </c>
      <c r="I703" s="202"/>
      <c r="J703" s="197"/>
      <c r="K703" s="197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151</v>
      </c>
      <c r="AU703" s="207" t="s">
        <v>91</v>
      </c>
      <c r="AV703" s="13" t="s">
        <v>91</v>
      </c>
      <c r="AW703" s="13" t="s">
        <v>42</v>
      </c>
      <c r="AX703" s="13" t="s">
        <v>82</v>
      </c>
      <c r="AY703" s="207" t="s">
        <v>139</v>
      </c>
    </row>
    <row r="704" spans="1:65" s="13" customFormat="1">
      <c r="B704" s="196"/>
      <c r="C704" s="197"/>
      <c r="D704" s="198" t="s">
        <v>151</v>
      </c>
      <c r="E704" s="199" t="s">
        <v>44</v>
      </c>
      <c r="F704" s="200" t="s">
        <v>1005</v>
      </c>
      <c r="G704" s="197"/>
      <c r="H704" s="201">
        <v>18</v>
      </c>
      <c r="I704" s="202"/>
      <c r="J704" s="197"/>
      <c r="K704" s="197"/>
      <c r="L704" s="203"/>
      <c r="M704" s="204"/>
      <c r="N704" s="205"/>
      <c r="O704" s="205"/>
      <c r="P704" s="205"/>
      <c r="Q704" s="205"/>
      <c r="R704" s="205"/>
      <c r="S704" s="205"/>
      <c r="T704" s="206"/>
      <c r="AT704" s="207" t="s">
        <v>151</v>
      </c>
      <c r="AU704" s="207" t="s">
        <v>91</v>
      </c>
      <c r="AV704" s="13" t="s">
        <v>91</v>
      </c>
      <c r="AW704" s="13" t="s">
        <v>42</v>
      </c>
      <c r="AX704" s="13" t="s">
        <v>82</v>
      </c>
      <c r="AY704" s="207" t="s">
        <v>139</v>
      </c>
    </row>
    <row r="705" spans="1:65" s="14" customFormat="1">
      <c r="B705" s="218"/>
      <c r="C705" s="219"/>
      <c r="D705" s="198" t="s">
        <v>151</v>
      </c>
      <c r="E705" s="220" t="s">
        <v>44</v>
      </c>
      <c r="F705" s="221" t="s">
        <v>168</v>
      </c>
      <c r="G705" s="219"/>
      <c r="H705" s="222">
        <v>90.424999999999997</v>
      </c>
      <c r="I705" s="223"/>
      <c r="J705" s="219"/>
      <c r="K705" s="219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151</v>
      </c>
      <c r="AU705" s="228" t="s">
        <v>91</v>
      </c>
      <c r="AV705" s="14" t="s">
        <v>147</v>
      </c>
      <c r="AW705" s="14" t="s">
        <v>42</v>
      </c>
      <c r="AX705" s="14" t="s">
        <v>89</v>
      </c>
      <c r="AY705" s="228" t="s">
        <v>139</v>
      </c>
    </row>
    <row r="706" spans="1:65" s="2" customFormat="1" ht="24.2" customHeight="1">
      <c r="A706" s="36"/>
      <c r="B706" s="37"/>
      <c r="C706" s="178" t="s">
        <v>1006</v>
      </c>
      <c r="D706" s="178" t="s">
        <v>142</v>
      </c>
      <c r="E706" s="179" t="s">
        <v>1007</v>
      </c>
      <c r="F706" s="180" t="s">
        <v>1008</v>
      </c>
      <c r="G706" s="181" t="s">
        <v>162</v>
      </c>
      <c r="H706" s="182">
        <v>2.52</v>
      </c>
      <c r="I706" s="183"/>
      <c r="J706" s="184">
        <f>ROUND(I706*H706,2)</f>
        <v>0</v>
      </c>
      <c r="K706" s="180" t="s">
        <v>146</v>
      </c>
      <c r="L706" s="41"/>
      <c r="M706" s="185" t="s">
        <v>44</v>
      </c>
      <c r="N706" s="186" t="s">
        <v>53</v>
      </c>
      <c r="O706" s="66"/>
      <c r="P706" s="187">
        <f>O706*H706</f>
        <v>0</v>
      </c>
      <c r="Q706" s="187">
        <v>0</v>
      </c>
      <c r="R706" s="187">
        <f>Q706*H706</f>
        <v>0</v>
      </c>
      <c r="S706" s="187">
        <v>5.8399999999999997E-3</v>
      </c>
      <c r="T706" s="188">
        <f>S706*H706</f>
        <v>1.4716799999999999E-2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189" t="s">
        <v>237</v>
      </c>
      <c r="AT706" s="189" t="s">
        <v>142</v>
      </c>
      <c r="AU706" s="189" t="s">
        <v>91</v>
      </c>
      <c r="AY706" s="18" t="s">
        <v>139</v>
      </c>
      <c r="BE706" s="190">
        <f>IF(N706="základní",J706,0)</f>
        <v>0</v>
      </c>
      <c r="BF706" s="190">
        <f>IF(N706="snížená",J706,0)</f>
        <v>0</v>
      </c>
      <c r="BG706" s="190">
        <f>IF(N706="zákl. přenesená",J706,0)</f>
        <v>0</v>
      </c>
      <c r="BH706" s="190">
        <f>IF(N706="sníž. přenesená",J706,0)</f>
        <v>0</v>
      </c>
      <c r="BI706" s="190">
        <f>IF(N706="nulová",J706,0)</f>
        <v>0</v>
      </c>
      <c r="BJ706" s="18" t="s">
        <v>89</v>
      </c>
      <c r="BK706" s="190">
        <f>ROUND(I706*H706,2)</f>
        <v>0</v>
      </c>
      <c r="BL706" s="18" t="s">
        <v>237</v>
      </c>
      <c r="BM706" s="189" t="s">
        <v>1009</v>
      </c>
    </row>
    <row r="707" spans="1:65" s="2" customFormat="1">
      <c r="A707" s="36"/>
      <c r="B707" s="37"/>
      <c r="C707" s="38"/>
      <c r="D707" s="191" t="s">
        <v>149</v>
      </c>
      <c r="E707" s="38"/>
      <c r="F707" s="192" t="s">
        <v>1010</v>
      </c>
      <c r="G707" s="38"/>
      <c r="H707" s="38"/>
      <c r="I707" s="193"/>
      <c r="J707" s="38"/>
      <c r="K707" s="38"/>
      <c r="L707" s="41"/>
      <c r="M707" s="194"/>
      <c r="N707" s="195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8" t="s">
        <v>149</v>
      </c>
      <c r="AU707" s="18" t="s">
        <v>91</v>
      </c>
    </row>
    <row r="708" spans="1:65" s="13" customFormat="1">
      <c r="B708" s="196"/>
      <c r="C708" s="197"/>
      <c r="D708" s="198" t="s">
        <v>151</v>
      </c>
      <c r="E708" s="199" t="s">
        <v>44</v>
      </c>
      <c r="F708" s="200" t="s">
        <v>1011</v>
      </c>
      <c r="G708" s="197"/>
      <c r="H708" s="201">
        <v>2.52</v>
      </c>
      <c r="I708" s="202"/>
      <c r="J708" s="197"/>
      <c r="K708" s="197"/>
      <c r="L708" s="203"/>
      <c r="M708" s="204"/>
      <c r="N708" s="205"/>
      <c r="O708" s="205"/>
      <c r="P708" s="205"/>
      <c r="Q708" s="205"/>
      <c r="R708" s="205"/>
      <c r="S708" s="205"/>
      <c r="T708" s="206"/>
      <c r="AT708" s="207" t="s">
        <v>151</v>
      </c>
      <c r="AU708" s="207" t="s">
        <v>91</v>
      </c>
      <c r="AV708" s="13" t="s">
        <v>91</v>
      </c>
      <c r="AW708" s="13" t="s">
        <v>42</v>
      </c>
      <c r="AX708" s="13" t="s">
        <v>89</v>
      </c>
      <c r="AY708" s="207" t="s">
        <v>139</v>
      </c>
    </row>
    <row r="709" spans="1:65" s="2" customFormat="1" ht="37.9" customHeight="1">
      <c r="A709" s="36"/>
      <c r="B709" s="37"/>
      <c r="C709" s="178" t="s">
        <v>1012</v>
      </c>
      <c r="D709" s="178" t="s">
        <v>142</v>
      </c>
      <c r="E709" s="179" t="s">
        <v>1013</v>
      </c>
      <c r="F709" s="180" t="s">
        <v>1014</v>
      </c>
      <c r="G709" s="181" t="s">
        <v>547</v>
      </c>
      <c r="H709" s="182">
        <v>7</v>
      </c>
      <c r="I709" s="183"/>
      <c r="J709" s="184">
        <f>ROUND(I709*H709,2)</f>
        <v>0</v>
      </c>
      <c r="K709" s="180" t="s">
        <v>146</v>
      </c>
      <c r="L709" s="41"/>
      <c r="M709" s="185" t="s">
        <v>44</v>
      </c>
      <c r="N709" s="186" t="s">
        <v>53</v>
      </c>
      <c r="O709" s="66"/>
      <c r="P709" s="187">
        <f>O709*H709</f>
        <v>0</v>
      </c>
      <c r="Q709" s="187">
        <v>0</v>
      </c>
      <c r="R709" s="187">
        <f>Q709*H709</f>
        <v>0</v>
      </c>
      <c r="S709" s="187">
        <v>1.8799999999999999E-3</v>
      </c>
      <c r="T709" s="188">
        <f>S709*H709</f>
        <v>1.316E-2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89" t="s">
        <v>237</v>
      </c>
      <c r="AT709" s="189" t="s">
        <v>142</v>
      </c>
      <c r="AU709" s="189" t="s">
        <v>91</v>
      </c>
      <c r="AY709" s="18" t="s">
        <v>139</v>
      </c>
      <c r="BE709" s="190">
        <f>IF(N709="základní",J709,0)</f>
        <v>0</v>
      </c>
      <c r="BF709" s="190">
        <f>IF(N709="snížená",J709,0)</f>
        <v>0</v>
      </c>
      <c r="BG709" s="190">
        <f>IF(N709="zákl. přenesená",J709,0)</f>
        <v>0</v>
      </c>
      <c r="BH709" s="190">
        <f>IF(N709="sníž. přenesená",J709,0)</f>
        <v>0</v>
      </c>
      <c r="BI709" s="190">
        <f>IF(N709="nulová",J709,0)</f>
        <v>0</v>
      </c>
      <c r="BJ709" s="18" t="s">
        <v>89</v>
      </c>
      <c r="BK709" s="190">
        <f>ROUND(I709*H709,2)</f>
        <v>0</v>
      </c>
      <c r="BL709" s="18" t="s">
        <v>237</v>
      </c>
      <c r="BM709" s="189" t="s">
        <v>1015</v>
      </c>
    </row>
    <row r="710" spans="1:65" s="2" customFormat="1">
      <c r="A710" s="36"/>
      <c r="B710" s="37"/>
      <c r="C710" s="38"/>
      <c r="D710" s="191" t="s">
        <v>149</v>
      </c>
      <c r="E710" s="38"/>
      <c r="F710" s="192" t="s">
        <v>1016</v>
      </c>
      <c r="G710" s="38"/>
      <c r="H710" s="38"/>
      <c r="I710" s="193"/>
      <c r="J710" s="38"/>
      <c r="K710" s="38"/>
      <c r="L710" s="41"/>
      <c r="M710" s="194"/>
      <c r="N710" s="195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8" t="s">
        <v>149</v>
      </c>
      <c r="AU710" s="18" t="s">
        <v>91</v>
      </c>
    </row>
    <row r="711" spans="1:65" s="13" customFormat="1">
      <c r="B711" s="196"/>
      <c r="C711" s="197"/>
      <c r="D711" s="198" t="s">
        <v>151</v>
      </c>
      <c r="E711" s="199" t="s">
        <v>44</v>
      </c>
      <c r="F711" s="200" t="s">
        <v>1017</v>
      </c>
      <c r="G711" s="197"/>
      <c r="H711" s="201">
        <v>3</v>
      </c>
      <c r="I711" s="202"/>
      <c r="J711" s="197"/>
      <c r="K711" s="197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151</v>
      </c>
      <c r="AU711" s="207" t="s">
        <v>91</v>
      </c>
      <c r="AV711" s="13" t="s">
        <v>91</v>
      </c>
      <c r="AW711" s="13" t="s">
        <v>42</v>
      </c>
      <c r="AX711" s="13" t="s">
        <v>82</v>
      </c>
      <c r="AY711" s="207" t="s">
        <v>139</v>
      </c>
    </row>
    <row r="712" spans="1:65" s="13" customFormat="1">
      <c r="B712" s="196"/>
      <c r="C712" s="197"/>
      <c r="D712" s="198" t="s">
        <v>151</v>
      </c>
      <c r="E712" s="199" t="s">
        <v>44</v>
      </c>
      <c r="F712" s="200" t="s">
        <v>1018</v>
      </c>
      <c r="G712" s="197"/>
      <c r="H712" s="201">
        <v>1</v>
      </c>
      <c r="I712" s="202"/>
      <c r="J712" s="197"/>
      <c r="K712" s="197"/>
      <c r="L712" s="203"/>
      <c r="M712" s="204"/>
      <c r="N712" s="205"/>
      <c r="O712" s="205"/>
      <c r="P712" s="205"/>
      <c r="Q712" s="205"/>
      <c r="R712" s="205"/>
      <c r="S712" s="205"/>
      <c r="T712" s="206"/>
      <c r="AT712" s="207" t="s">
        <v>151</v>
      </c>
      <c r="AU712" s="207" t="s">
        <v>91</v>
      </c>
      <c r="AV712" s="13" t="s">
        <v>91</v>
      </c>
      <c r="AW712" s="13" t="s">
        <v>42</v>
      </c>
      <c r="AX712" s="13" t="s">
        <v>82</v>
      </c>
      <c r="AY712" s="207" t="s">
        <v>139</v>
      </c>
    </row>
    <row r="713" spans="1:65" s="13" customFormat="1">
      <c r="B713" s="196"/>
      <c r="C713" s="197"/>
      <c r="D713" s="198" t="s">
        <v>151</v>
      </c>
      <c r="E713" s="199" t="s">
        <v>44</v>
      </c>
      <c r="F713" s="200" t="s">
        <v>1019</v>
      </c>
      <c r="G713" s="197"/>
      <c r="H713" s="201">
        <v>3</v>
      </c>
      <c r="I713" s="202"/>
      <c r="J713" s="197"/>
      <c r="K713" s="197"/>
      <c r="L713" s="203"/>
      <c r="M713" s="204"/>
      <c r="N713" s="205"/>
      <c r="O713" s="205"/>
      <c r="P713" s="205"/>
      <c r="Q713" s="205"/>
      <c r="R713" s="205"/>
      <c r="S713" s="205"/>
      <c r="T713" s="206"/>
      <c r="AT713" s="207" t="s">
        <v>151</v>
      </c>
      <c r="AU713" s="207" t="s">
        <v>91</v>
      </c>
      <c r="AV713" s="13" t="s">
        <v>91</v>
      </c>
      <c r="AW713" s="13" t="s">
        <v>42</v>
      </c>
      <c r="AX713" s="13" t="s">
        <v>82</v>
      </c>
      <c r="AY713" s="207" t="s">
        <v>139</v>
      </c>
    </row>
    <row r="714" spans="1:65" s="14" customFormat="1">
      <c r="B714" s="218"/>
      <c r="C714" s="219"/>
      <c r="D714" s="198" t="s">
        <v>151</v>
      </c>
      <c r="E714" s="220" t="s">
        <v>44</v>
      </c>
      <c r="F714" s="221" t="s">
        <v>168</v>
      </c>
      <c r="G714" s="219"/>
      <c r="H714" s="222">
        <v>7</v>
      </c>
      <c r="I714" s="223"/>
      <c r="J714" s="219"/>
      <c r="K714" s="219"/>
      <c r="L714" s="224"/>
      <c r="M714" s="225"/>
      <c r="N714" s="226"/>
      <c r="O714" s="226"/>
      <c r="P714" s="226"/>
      <c r="Q714" s="226"/>
      <c r="R714" s="226"/>
      <c r="S714" s="226"/>
      <c r="T714" s="227"/>
      <c r="AT714" s="228" t="s">
        <v>151</v>
      </c>
      <c r="AU714" s="228" t="s">
        <v>91</v>
      </c>
      <c r="AV714" s="14" t="s">
        <v>147</v>
      </c>
      <c r="AW714" s="14" t="s">
        <v>42</v>
      </c>
      <c r="AX714" s="14" t="s">
        <v>89</v>
      </c>
      <c r="AY714" s="228" t="s">
        <v>139</v>
      </c>
    </row>
    <row r="715" spans="1:65" s="2" customFormat="1" ht="24.2" customHeight="1">
      <c r="A715" s="36"/>
      <c r="B715" s="37"/>
      <c r="C715" s="178" t="s">
        <v>1020</v>
      </c>
      <c r="D715" s="178" t="s">
        <v>142</v>
      </c>
      <c r="E715" s="179" t="s">
        <v>1021</v>
      </c>
      <c r="F715" s="180" t="s">
        <v>1022</v>
      </c>
      <c r="G715" s="181" t="s">
        <v>198</v>
      </c>
      <c r="H715" s="182">
        <v>14</v>
      </c>
      <c r="I715" s="183"/>
      <c r="J715" s="184">
        <f>ROUND(I715*H715,2)</f>
        <v>0</v>
      </c>
      <c r="K715" s="180" t="s">
        <v>146</v>
      </c>
      <c r="L715" s="41"/>
      <c r="M715" s="185" t="s">
        <v>44</v>
      </c>
      <c r="N715" s="186" t="s">
        <v>53</v>
      </c>
      <c r="O715" s="66"/>
      <c r="P715" s="187">
        <f>O715*H715</f>
        <v>0</v>
      </c>
      <c r="Q715" s="187">
        <v>0</v>
      </c>
      <c r="R715" s="187">
        <f>Q715*H715</f>
        <v>0</v>
      </c>
      <c r="S715" s="187">
        <v>2.5999999999999999E-3</v>
      </c>
      <c r="T715" s="188">
        <f>S715*H715</f>
        <v>3.6400000000000002E-2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89" t="s">
        <v>237</v>
      </c>
      <c r="AT715" s="189" t="s">
        <v>142</v>
      </c>
      <c r="AU715" s="189" t="s">
        <v>91</v>
      </c>
      <c r="AY715" s="18" t="s">
        <v>139</v>
      </c>
      <c r="BE715" s="190">
        <f>IF(N715="základní",J715,0)</f>
        <v>0</v>
      </c>
      <c r="BF715" s="190">
        <f>IF(N715="snížená",J715,0)</f>
        <v>0</v>
      </c>
      <c r="BG715" s="190">
        <f>IF(N715="zákl. přenesená",J715,0)</f>
        <v>0</v>
      </c>
      <c r="BH715" s="190">
        <f>IF(N715="sníž. přenesená",J715,0)</f>
        <v>0</v>
      </c>
      <c r="BI715" s="190">
        <f>IF(N715="nulová",J715,0)</f>
        <v>0</v>
      </c>
      <c r="BJ715" s="18" t="s">
        <v>89</v>
      </c>
      <c r="BK715" s="190">
        <f>ROUND(I715*H715,2)</f>
        <v>0</v>
      </c>
      <c r="BL715" s="18" t="s">
        <v>237</v>
      </c>
      <c r="BM715" s="189" t="s">
        <v>1023</v>
      </c>
    </row>
    <row r="716" spans="1:65" s="2" customFormat="1">
      <c r="A716" s="36"/>
      <c r="B716" s="37"/>
      <c r="C716" s="38"/>
      <c r="D716" s="191" t="s">
        <v>149</v>
      </c>
      <c r="E716" s="38"/>
      <c r="F716" s="192" t="s">
        <v>1024</v>
      </c>
      <c r="G716" s="38"/>
      <c r="H716" s="38"/>
      <c r="I716" s="193"/>
      <c r="J716" s="38"/>
      <c r="K716" s="38"/>
      <c r="L716" s="41"/>
      <c r="M716" s="194"/>
      <c r="N716" s="195"/>
      <c r="O716" s="66"/>
      <c r="P716" s="66"/>
      <c r="Q716" s="66"/>
      <c r="R716" s="66"/>
      <c r="S716" s="66"/>
      <c r="T716" s="67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T716" s="18" t="s">
        <v>149</v>
      </c>
      <c r="AU716" s="18" t="s">
        <v>91</v>
      </c>
    </row>
    <row r="717" spans="1:65" s="13" customFormat="1">
      <c r="B717" s="196"/>
      <c r="C717" s="197"/>
      <c r="D717" s="198" t="s">
        <v>151</v>
      </c>
      <c r="E717" s="199" t="s">
        <v>44</v>
      </c>
      <c r="F717" s="200" t="s">
        <v>1025</v>
      </c>
      <c r="G717" s="197"/>
      <c r="H717" s="201">
        <v>14</v>
      </c>
      <c r="I717" s="202"/>
      <c r="J717" s="197"/>
      <c r="K717" s="197"/>
      <c r="L717" s="203"/>
      <c r="M717" s="204"/>
      <c r="N717" s="205"/>
      <c r="O717" s="205"/>
      <c r="P717" s="205"/>
      <c r="Q717" s="205"/>
      <c r="R717" s="205"/>
      <c r="S717" s="205"/>
      <c r="T717" s="206"/>
      <c r="AT717" s="207" t="s">
        <v>151</v>
      </c>
      <c r="AU717" s="207" t="s">
        <v>91</v>
      </c>
      <c r="AV717" s="13" t="s">
        <v>91</v>
      </c>
      <c r="AW717" s="13" t="s">
        <v>42</v>
      </c>
      <c r="AX717" s="13" t="s">
        <v>89</v>
      </c>
      <c r="AY717" s="207" t="s">
        <v>139</v>
      </c>
    </row>
    <row r="718" spans="1:65" s="2" customFormat="1" ht="24.2" customHeight="1">
      <c r="A718" s="36"/>
      <c r="B718" s="37"/>
      <c r="C718" s="178" t="s">
        <v>1026</v>
      </c>
      <c r="D718" s="178" t="s">
        <v>142</v>
      </c>
      <c r="E718" s="179" t="s">
        <v>1027</v>
      </c>
      <c r="F718" s="180" t="s">
        <v>1028</v>
      </c>
      <c r="G718" s="181" t="s">
        <v>198</v>
      </c>
      <c r="H718" s="182">
        <v>76.400000000000006</v>
      </c>
      <c r="I718" s="183"/>
      <c r="J718" s="184">
        <f>ROUND(I718*H718,2)</f>
        <v>0</v>
      </c>
      <c r="K718" s="180" t="s">
        <v>146</v>
      </c>
      <c r="L718" s="41"/>
      <c r="M718" s="185" t="s">
        <v>44</v>
      </c>
      <c r="N718" s="186" t="s">
        <v>53</v>
      </c>
      <c r="O718" s="66"/>
      <c r="P718" s="187">
        <f>O718*H718</f>
        <v>0</v>
      </c>
      <c r="Q718" s="187">
        <v>0</v>
      </c>
      <c r="R718" s="187">
        <f>Q718*H718</f>
        <v>0</v>
      </c>
      <c r="S718" s="187">
        <v>6.0499999999999998E-3</v>
      </c>
      <c r="T718" s="188">
        <f>S718*H718</f>
        <v>0.46222000000000002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89" t="s">
        <v>237</v>
      </c>
      <c r="AT718" s="189" t="s">
        <v>142</v>
      </c>
      <c r="AU718" s="189" t="s">
        <v>91</v>
      </c>
      <c r="AY718" s="18" t="s">
        <v>139</v>
      </c>
      <c r="BE718" s="190">
        <f>IF(N718="základní",J718,0)</f>
        <v>0</v>
      </c>
      <c r="BF718" s="190">
        <f>IF(N718="snížená",J718,0)</f>
        <v>0</v>
      </c>
      <c r="BG718" s="190">
        <f>IF(N718="zákl. přenesená",J718,0)</f>
        <v>0</v>
      </c>
      <c r="BH718" s="190">
        <f>IF(N718="sníž. přenesená",J718,0)</f>
        <v>0</v>
      </c>
      <c r="BI718" s="190">
        <f>IF(N718="nulová",J718,0)</f>
        <v>0</v>
      </c>
      <c r="BJ718" s="18" t="s">
        <v>89</v>
      </c>
      <c r="BK718" s="190">
        <f>ROUND(I718*H718,2)</f>
        <v>0</v>
      </c>
      <c r="BL718" s="18" t="s">
        <v>237</v>
      </c>
      <c r="BM718" s="189" t="s">
        <v>1029</v>
      </c>
    </row>
    <row r="719" spans="1:65" s="2" customFormat="1">
      <c r="A719" s="36"/>
      <c r="B719" s="37"/>
      <c r="C719" s="38"/>
      <c r="D719" s="191" t="s">
        <v>149</v>
      </c>
      <c r="E719" s="38"/>
      <c r="F719" s="192" t="s">
        <v>1030</v>
      </c>
      <c r="G719" s="38"/>
      <c r="H719" s="38"/>
      <c r="I719" s="193"/>
      <c r="J719" s="38"/>
      <c r="K719" s="38"/>
      <c r="L719" s="41"/>
      <c r="M719" s="194"/>
      <c r="N719" s="195"/>
      <c r="O719" s="66"/>
      <c r="P719" s="66"/>
      <c r="Q719" s="66"/>
      <c r="R719" s="66"/>
      <c r="S719" s="66"/>
      <c r="T719" s="67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T719" s="18" t="s">
        <v>149</v>
      </c>
      <c r="AU719" s="18" t="s">
        <v>91</v>
      </c>
    </row>
    <row r="720" spans="1:65" s="13" customFormat="1" ht="22.5">
      <c r="B720" s="196"/>
      <c r="C720" s="197"/>
      <c r="D720" s="198" t="s">
        <v>151</v>
      </c>
      <c r="E720" s="199" t="s">
        <v>44</v>
      </c>
      <c r="F720" s="200" t="s">
        <v>1031</v>
      </c>
      <c r="G720" s="197"/>
      <c r="H720" s="201">
        <v>76.400000000000006</v>
      </c>
      <c r="I720" s="202"/>
      <c r="J720" s="197"/>
      <c r="K720" s="197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151</v>
      </c>
      <c r="AU720" s="207" t="s">
        <v>91</v>
      </c>
      <c r="AV720" s="13" t="s">
        <v>91</v>
      </c>
      <c r="AW720" s="13" t="s">
        <v>42</v>
      </c>
      <c r="AX720" s="13" t="s">
        <v>89</v>
      </c>
      <c r="AY720" s="207" t="s">
        <v>139</v>
      </c>
    </row>
    <row r="721" spans="1:65" s="2" customFormat="1" ht="24.2" customHeight="1">
      <c r="A721" s="36"/>
      <c r="B721" s="37"/>
      <c r="C721" s="178" t="s">
        <v>1032</v>
      </c>
      <c r="D721" s="178" t="s">
        <v>142</v>
      </c>
      <c r="E721" s="179" t="s">
        <v>1033</v>
      </c>
      <c r="F721" s="180" t="s">
        <v>1034</v>
      </c>
      <c r="G721" s="181" t="s">
        <v>198</v>
      </c>
      <c r="H721" s="182">
        <v>6.5</v>
      </c>
      <c r="I721" s="183"/>
      <c r="J721" s="184">
        <f>ROUND(I721*H721,2)</f>
        <v>0</v>
      </c>
      <c r="K721" s="180" t="s">
        <v>146</v>
      </c>
      <c r="L721" s="41"/>
      <c r="M721" s="185" t="s">
        <v>44</v>
      </c>
      <c r="N721" s="186" t="s">
        <v>53</v>
      </c>
      <c r="O721" s="66"/>
      <c r="P721" s="187">
        <f>O721*H721</f>
        <v>0</v>
      </c>
      <c r="Q721" s="187">
        <v>0</v>
      </c>
      <c r="R721" s="187">
        <f>Q721*H721</f>
        <v>0</v>
      </c>
      <c r="S721" s="187">
        <v>1.213E-2</v>
      </c>
      <c r="T721" s="188">
        <f>S721*H721</f>
        <v>7.8844999999999998E-2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89" t="s">
        <v>237</v>
      </c>
      <c r="AT721" s="189" t="s">
        <v>142</v>
      </c>
      <c r="AU721" s="189" t="s">
        <v>91</v>
      </c>
      <c r="AY721" s="18" t="s">
        <v>139</v>
      </c>
      <c r="BE721" s="190">
        <f>IF(N721="základní",J721,0)</f>
        <v>0</v>
      </c>
      <c r="BF721" s="190">
        <f>IF(N721="snížená",J721,0)</f>
        <v>0</v>
      </c>
      <c r="BG721" s="190">
        <f>IF(N721="zákl. přenesená",J721,0)</f>
        <v>0</v>
      </c>
      <c r="BH721" s="190">
        <f>IF(N721="sníž. přenesená",J721,0)</f>
        <v>0</v>
      </c>
      <c r="BI721" s="190">
        <f>IF(N721="nulová",J721,0)</f>
        <v>0</v>
      </c>
      <c r="BJ721" s="18" t="s">
        <v>89</v>
      </c>
      <c r="BK721" s="190">
        <f>ROUND(I721*H721,2)</f>
        <v>0</v>
      </c>
      <c r="BL721" s="18" t="s">
        <v>237</v>
      </c>
      <c r="BM721" s="189" t="s">
        <v>1035</v>
      </c>
    </row>
    <row r="722" spans="1:65" s="2" customFormat="1">
      <c r="A722" s="36"/>
      <c r="B722" s="37"/>
      <c r="C722" s="38"/>
      <c r="D722" s="191" t="s">
        <v>149</v>
      </c>
      <c r="E722" s="38"/>
      <c r="F722" s="192" t="s">
        <v>1036</v>
      </c>
      <c r="G722" s="38"/>
      <c r="H722" s="38"/>
      <c r="I722" s="193"/>
      <c r="J722" s="38"/>
      <c r="K722" s="38"/>
      <c r="L722" s="41"/>
      <c r="M722" s="194"/>
      <c r="N722" s="195"/>
      <c r="O722" s="66"/>
      <c r="P722" s="66"/>
      <c r="Q722" s="66"/>
      <c r="R722" s="66"/>
      <c r="S722" s="66"/>
      <c r="T722" s="67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T722" s="18" t="s">
        <v>149</v>
      </c>
      <c r="AU722" s="18" t="s">
        <v>91</v>
      </c>
    </row>
    <row r="723" spans="1:65" s="13" customFormat="1">
      <c r="B723" s="196"/>
      <c r="C723" s="197"/>
      <c r="D723" s="198" t="s">
        <v>151</v>
      </c>
      <c r="E723" s="199" t="s">
        <v>44</v>
      </c>
      <c r="F723" s="200" t="s">
        <v>1037</v>
      </c>
      <c r="G723" s="197"/>
      <c r="H723" s="201">
        <v>6.5</v>
      </c>
      <c r="I723" s="202"/>
      <c r="J723" s="197"/>
      <c r="K723" s="197"/>
      <c r="L723" s="203"/>
      <c r="M723" s="204"/>
      <c r="N723" s="205"/>
      <c r="O723" s="205"/>
      <c r="P723" s="205"/>
      <c r="Q723" s="205"/>
      <c r="R723" s="205"/>
      <c r="S723" s="205"/>
      <c r="T723" s="206"/>
      <c r="AT723" s="207" t="s">
        <v>151</v>
      </c>
      <c r="AU723" s="207" t="s">
        <v>91</v>
      </c>
      <c r="AV723" s="13" t="s">
        <v>91</v>
      </c>
      <c r="AW723" s="13" t="s">
        <v>42</v>
      </c>
      <c r="AX723" s="13" t="s">
        <v>89</v>
      </c>
      <c r="AY723" s="207" t="s">
        <v>139</v>
      </c>
    </row>
    <row r="724" spans="1:65" s="2" customFormat="1" ht="16.5" customHeight="1">
      <c r="A724" s="36"/>
      <c r="B724" s="37"/>
      <c r="C724" s="178" t="s">
        <v>1038</v>
      </c>
      <c r="D724" s="178" t="s">
        <v>142</v>
      </c>
      <c r="E724" s="179" t="s">
        <v>1039</v>
      </c>
      <c r="F724" s="180" t="s">
        <v>1040</v>
      </c>
      <c r="G724" s="181" t="s">
        <v>198</v>
      </c>
      <c r="H724" s="182">
        <v>79.099999999999994</v>
      </c>
      <c r="I724" s="183"/>
      <c r="J724" s="184">
        <f>ROUND(I724*H724,2)</f>
        <v>0</v>
      </c>
      <c r="K724" s="180" t="s">
        <v>146</v>
      </c>
      <c r="L724" s="41"/>
      <c r="M724" s="185" t="s">
        <v>44</v>
      </c>
      <c r="N724" s="186" t="s">
        <v>53</v>
      </c>
      <c r="O724" s="66"/>
      <c r="P724" s="187">
        <f>O724*H724</f>
        <v>0</v>
      </c>
      <c r="Q724" s="187">
        <v>0</v>
      </c>
      <c r="R724" s="187">
        <f>Q724*H724</f>
        <v>0</v>
      </c>
      <c r="S724" s="187">
        <v>3.9399999999999999E-3</v>
      </c>
      <c r="T724" s="188">
        <f>S724*H724</f>
        <v>0.31165399999999999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89" t="s">
        <v>237</v>
      </c>
      <c r="AT724" s="189" t="s">
        <v>142</v>
      </c>
      <c r="AU724" s="189" t="s">
        <v>91</v>
      </c>
      <c r="AY724" s="18" t="s">
        <v>139</v>
      </c>
      <c r="BE724" s="190">
        <f>IF(N724="základní",J724,0)</f>
        <v>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8" t="s">
        <v>89</v>
      </c>
      <c r="BK724" s="190">
        <f>ROUND(I724*H724,2)</f>
        <v>0</v>
      </c>
      <c r="BL724" s="18" t="s">
        <v>237</v>
      </c>
      <c r="BM724" s="189" t="s">
        <v>1041</v>
      </c>
    </row>
    <row r="725" spans="1:65" s="2" customFormat="1">
      <c r="A725" s="36"/>
      <c r="B725" s="37"/>
      <c r="C725" s="38"/>
      <c r="D725" s="191" t="s">
        <v>149</v>
      </c>
      <c r="E725" s="38"/>
      <c r="F725" s="192" t="s">
        <v>1042</v>
      </c>
      <c r="G725" s="38"/>
      <c r="H725" s="38"/>
      <c r="I725" s="193"/>
      <c r="J725" s="38"/>
      <c r="K725" s="38"/>
      <c r="L725" s="41"/>
      <c r="M725" s="194"/>
      <c r="N725" s="195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8" t="s">
        <v>149</v>
      </c>
      <c r="AU725" s="18" t="s">
        <v>91</v>
      </c>
    </row>
    <row r="726" spans="1:65" s="13" customFormat="1">
      <c r="B726" s="196"/>
      <c r="C726" s="197"/>
      <c r="D726" s="198" t="s">
        <v>151</v>
      </c>
      <c r="E726" s="199" t="s">
        <v>44</v>
      </c>
      <c r="F726" s="200" t="s">
        <v>1043</v>
      </c>
      <c r="G726" s="197"/>
      <c r="H726" s="201">
        <v>79.099999999999994</v>
      </c>
      <c r="I726" s="202"/>
      <c r="J726" s="197"/>
      <c r="K726" s="197"/>
      <c r="L726" s="203"/>
      <c r="M726" s="204"/>
      <c r="N726" s="205"/>
      <c r="O726" s="205"/>
      <c r="P726" s="205"/>
      <c r="Q726" s="205"/>
      <c r="R726" s="205"/>
      <c r="S726" s="205"/>
      <c r="T726" s="206"/>
      <c r="AT726" s="207" t="s">
        <v>151</v>
      </c>
      <c r="AU726" s="207" t="s">
        <v>91</v>
      </c>
      <c r="AV726" s="13" t="s">
        <v>91</v>
      </c>
      <c r="AW726" s="13" t="s">
        <v>42</v>
      </c>
      <c r="AX726" s="13" t="s">
        <v>89</v>
      </c>
      <c r="AY726" s="207" t="s">
        <v>139</v>
      </c>
    </row>
    <row r="727" spans="1:65" s="2" customFormat="1" ht="37.9" customHeight="1">
      <c r="A727" s="36"/>
      <c r="B727" s="37"/>
      <c r="C727" s="178" t="s">
        <v>1044</v>
      </c>
      <c r="D727" s="178" t="s">
        <v>142</v>
      </c>
      <c r="E727" s="179" t="s">
        <v>1045</v>
      </c>
      <c r="F727" s="180" t="s">
        <v>1046</v>
      </c>
      <c r="G727" s="181" t="s">
        <v>162</v>
      </c>
      <c r="H727" s="182">
        <v>0.85399999999999998</v>
      </c>
      <c r="I727" s="183"/>
      <c r="J727" s="184">
        <f>ROUND(I727*H727,2)</f>
        <v>0</v>
      </c>
      <c r="K727" s="180" t="s">
        <v>146</v>
      </c>
      <c r="L727" s="41"/>
      <c r="M727" s="185" t="s">
        <v>44</v>
      </c>
      <c r="N727" s="186" t="s">
        <v>53</v>
      </c>
      <c r="O727" s="66"/>
      <c r="P727" s="187">
        <f>O727*H727</f>
        <v>0</v>
      </c>
      <c r="Q727" s="187">
        <v>0</v>
      </c>
      <c r="R727" s="187">
        <f>Q727*H727</f>
        <v>0</v>
      </c>
      <c r="S727" s="187">
        <v>0</v>
      </c>
      <c r="T727" s="188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89" t="s">
        <v>237</v>
      </c>
      <c r="AT727" s="189" t="s">
        <v>142</v>
      </c>
      <c r="AU727" s="189" t="s">
        <v>91</v>
      </c>
      <c r="AY727" s="18" t="s">
        <v>139</v>
      </c>
      <c r="BE727" s="190">
        <f>IF(N727="základní",J727,0)</f>
        <v>0</v>
      </c>
      <c r="BF727" s="190">
        <f>IF(N727="snížená",J727,0)</f>
        <v>0</v>
      </c>
      <c r="BG727" s="190">
        <f>IF(N727="zákl. přenesená",J727,0)</f>
        <v>0</v>
      </c>
      <c r="BH727" s="190">
        <f>IF(N727="sníž. přenesená",J727,0)</f>
        <v>0</v>
      </c>
      <c r="BI727" s="190">
        <f>IF(N727="nulová",J727,0)</f>
        <v>0</v>
      </c>
      <c r="BJ727" s="18" t="s">
        <v>89</v>
      </c>
      <c r="BK727" s="190">
        <f>ROUND(I727*H727,2)</f>
        <v>0</v>
      </c>
      <c r="BL727" s="18" t="s">
        <v>237</v>
      </c>
      <c r="BM727" s="189" t="s">
        <v>1047</v>
      </c>
    </row>
    <row r="728" spans="1:65" s="2" customFormat="1">
      <c r="A728" s="36"/>
      <c r="B728" s="37"/>
      <c r="C728" s="38"/>
      <c r="D728" s="191" t="s">
        <v>149</v>
      </c>
      <c r="E728" s="38"/>
      <c r="F728" s="192" t="s">
        <v>1048</v>
      </c>
      <c r="G728" s="38"/>
      <c r="H728" s="38"/>
      <c r="I728" s="193"/>
      <c r="J728" s="38"/>
      <c r="K728" s="38"/>
      <c r="L728" s="41"/>
      <c r="M728" s="194"/>
      <c r="N728" s="195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8" t="s">
        <v>149</v>
      </c>
      <c r="AU728" s="18" t="s">
        <v>91</v>
      </c>
    </row>
    <row r="729" spans="1:65" s="13" customFormat="1" ht="22.5">
      <c r="B729" s="196"/>
      <c r="C729" s="197"/>
      <c r="D729" s="198" t="s">
        <v>151</v>
      </c>
      <c r="E729" s="199" t="s">
        <v>44</v>
      </c>
      <c r="F729" s="200" t="s">
        <v>1049</v>
      </c>
      <c r="G729" s="197"/>
      <c r="H729" s="201">
        <v>0.85399999999999998</v>
      </c>
      <c r="I729" s="202"/>
      <c r="J729" s="197"/>
      <c r="K729" s="197"/>
      <c r="L729" s="203"/>
      <c r="M729" s="204"/>
      <c r="N729" s="205"/>
      <c r="O729" s="205"/>
      <c r="P729" s="205"/>
      <c r="Q729" s="205"/>
      <c r="R729" s="205"/>
      <c r="S729" s="205"/>
      <c r="T729" s="206"/>
      <c r="AT729" s="207" t="s">
        <v>151</v>
      </c>
      <c r="AU729" s="207" t="s">
        <v>91</v>
      </c>
      <c r="AV729" s="13" t="s">
        <v>91</v>
      </c>
      <c r="AW729" s="13" t="s">
        <v>42</v>
      </c>
      <c r="AX729" s="13" t="s">
        <v>82</v>
      </c>
      <c r="AY729" s="207" t="s">
        <v>139</v>
      </c>
    </row>
    <row r="730" spans="1:65" s="14" customFormat="1">
      <c r="B730" s="218"/>
      <c r="C730" s="219"/>
      <c r="D730" s="198" t="s">
        <v>151</v>
      </c>
      <c r="E730" s="220" t="s">
        <v>44</v>
      </c>
      <c r="F730" s="221" t="s">
        <v>168</v>
      </c>
      <c r="G730" s="219"/>
      <c r="H730" s="222">
        <v>0.85399999999999998</v>
      </c>
      <c r="I730" s="223"/>
      <c r="J730" s="219"/>
      <c r="K730" s="219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151</v>
      </c>
      <c r="AU730" s="228" t="s">
        <v>91</v>
      </c>
      <c r="AV730" s="14" t="s">
        <v>147</v>
      </c>
      <c r="AW730" s="14" t="s">
        <v>42</v>
      </c>
      <c r="AX730" s="14" t="s">
        <v>89</v>
      </c>
      <c r="AY730" s="228" t="s">
        <v>139</v>
      </c>
    </row>
    <row r="731" spans="1:65" s="2" customFormat="1" ht="21.75" customHeight="1">
      <c r="A731" s="36"/>
      <c r="B731" s="37"/>
      <c r="C731" s="208" t="s">
        <v>1050</v>
      </c>
      <c r="D731" s="208" t="s">
        <v>153</v>
      </c>
      <c r="E731" s="209" t="s">
        <v>1051</v>
      </c>
      <c r="F731" s="210" t="s">
        <v>1052</v>
      </c>
      <c r="G731" s="211" t="s">
        <v>162</v>
      </c>
      <c r="H731" s="212">
        <v>1.0249999999999999</v>
      </c>
      <c r="I731" s="213"/>
      <c r="J731" s="214">
        <f>ROUND(I731*H731,2)</f>
        <v>0</v>
      </c>
      <c r="K731" s="210" t="s">
        <v>146</v>
      </c>
      <c r="L731" s="215"/>
      <c r="M731" s="216" t="s">
        <v>44</v>
      </c>
      <c r="N731" s="217" t="s">
        <v>53</v>
      </c>
      <c r="O731" s="66"/>
      <c r="P731" s="187">
        <f>O731*H731</f>
        <v>0</v>
      </c>
      <c r="Q731" s="187">
        <v>7.4999999999999997E-3</v>
      </c>
      <c r="R731" s="187">
        <f>Q731*H731</f>
        <v>7.687499999999999E-3</v>
      </c>
      <c r="S731" s="187">
        <v>0</v>
      </c>
      <c r="T731" s="188">
        <f>S731*H731</f>
        <v>0</v>
      </c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R731" s="189" t="s">
        <v>343</v>
      </c>
      <c r="AT731" s="189" t="s">
        <v>153</v>
      </c>
      <c r="AU731" s="189" t="s">
        <v>91</v>
      </c>
      <c r="AY731" s="18" t="s">
        <v>139</v>
      </c>
      <c r="BE731" s="190">
        <f>IF(N731="základní",J731,0)</f>
        <v>0</v>
      </c>
      <c r="BF731" s="190">
        <f>IF(N731="snížená",J731,0)</f>
        <v>0</v>
      </c>
      <c r="BG731" s="190">
        <f>IF(N731="zákl. přenesená",J731,0)</f>
        <v>0</v>
      </c>
      <c r="BH731" s="190">
        <f>IF(N731="sníž. přenesená",J731,0)</f>
        <v>0</v>
      </c>
      <c r="BI731" s="190">
        <f>IF(N731="nulová",J731,0)</f>
        <v>0</v>
      </c>
      <c r="BJ731" s="18" t="s">
        <v>89</v>
      </c>
      <c r="BK731" s="190">
        <f>ROUND(I731*H731,2)</f>
        <v>0</v>
      </c>
      <c r="BL731" s="18" t="s">
        <v>237</v>
      </c>
      <c r="BM731" s="189" t="s">
        <v>1053</v>
      </c>
    </row>
    <row r="732" spans="1:65" s="2" customFormat="1" ht="19.5">
      <c r="A732" s="36"/>
      <c r="B732" s="37"/>
      <c r="C732" s="38"/>
      <c r="D732" s="198" t="s">
        <v>451</v>
      </c>
      <c r="E732" s="38"/>
      <c r="F732" s="229" t="s">
        <v>1054</v>
      </c>
      <c r="G732" s="38"/>
      <c r="H732" s="38"/>
      <c r="I732" s="193"/>
      <c r="J732" s="38"/>
      <c r="K732" s="38"/>
      <c r="L732" s="41"/>
      <c r="M732" s="194"/>
      <c r="N732" s="195"/>
      <c r="O732" s="66"/>
      <c r="P732" s="66"/>
      <c r="Q732" s="66"/>
      <c r="R732" s="66"/>
      <c r="S732" s="66"/>
      <c r="T732" s="67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T732" s="18" t="s">
        <v>451</v>
      </c>
      <c r="AU732" s="18" t="s">
        <v>91</v>
      </c>
    </row>
    <row r="733" spans="1:65" s="13" customFormat="1" ht="22.5">
      <c r="B733" s="196"/>
      <c r="C733" s="197"/>
      <c r="D733" s="198" t="s">
        <v>151</v>
      </c>
      <c r="E733" s="199" t="s">
        <v>44</v>
      </c>
      <c r="F733" s="200" t="s">
        <v>1055</v>
      </c>
      <c r="G733" s="197"/>
      <c r="H733" s="201">
        <v>1.0249999999999999</v>
      </c>
      <c r="I733" s="202"/>
      <c r="J733" s="197"/>
      <c r="K733" s="197"/>
      <c r="L733" s="203"/>
      <c r="M733" s="204"/>
      <c r="N733" s="205"/>
      <c r="O733" s="205"/>
      <c r="P733" s="205"/>
      <c r="Q733" s="205"/>
      <c r="R733" s="205"/>
      <c r="S733" s="205"/>
      <c r="T733" s="206"/>
      <c r="AT733" s="207" t="s">
        <v>151</v>
      </c>
      <c r="AU733" s="207" t="s">
        <v>91</v>
      </c>
      <c r="AV733" s="13" t="s">
        <v>91</v>
      </c>
      <c r="AW733" s="13" t="s">
        <v>42</v>
      </c>
      <c r="AX733" s="13" t="s">
        <v>82</v>
      </c>
      <c r="AY733" s="207" t="s">
        <v>139</v>
      </c>
    </row>
    <row r="734" spans="1:65" s="14" customFormat="1">
      <c r="B734" s="218"/>
      <c r="C734" s="219"/>
      <c r="D734" s="198" t="s">
        <v>151</v>
      </c>
      <c r="E734" s="220" t="s">
        <v>44</v>
      </c>
      <c r="F734" s="221" t="s">
        <v>168</v>
      </c>
      <c r="G734" s="219"/>
      <c r="H734" s="222">
        <v>1.0249999999999999</v>
      </c>
      <c r="I734" s="223"/>
      <c r="J734" s="219"/>
      <c r="K734" s="219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151</v>
      </c>
      <c r="AU734" s="228" t="s">
        <v>91</v>
      </c>
      <c r="AV734" s="14" t="s">
        <v>147</v>
      </c>
      <c r="AW734" s="14" t="s">
        <v>42</v>
      </c>
      <c r="AX734" s="14" t="s">
        <v>89</v>
      </c>
      <c r="AY734" s="228" t="s">
        <v>139</v>
      </c>
    </row>
    <row r="735" spans="1:65" s="2" customFormat="1" ht="24">
      <c r="A735" s="36"/>
      <c r="B735" s="37"/>
      <c r="C735" s="208" t="s">
        <v>1056</v>
      </c>
      <c r="D735" s="208" t="s">
        <v>153</v>
      </c>
      <c r="E735" s="209" t="s">
        <v>1057</v>
      </c>
      <c r="F735" s="210" t="s">
        <v>1058</v>
      </c>
      <c r="G735" s="211" t="s">
        <v>885</v>
      </c>
      <c r="H735" s="212">
        <v>0.14399999999999999</v>
      </c>
      <c r="I735" s="213"/>
      <c r="J735" s="214">
        <f>ROUND(I735*H735,2)</f>
        <v>0</v>
      </c>
      <c r="K735" s="210" t="s">
        <v>146</v>
      </c>
      <c r="L735" s="215"/>
      <c r="M735" s="216" t="s">
        <v>44</v>
      </c>
      <c r="N735" s="217" t="s">
        <v>53</v>
      </c>
      <c r="O735" s="66"/>
      <c r="P735" s="187">
        <f>O735*H735</f>
        <v>0</v>
      </c>
      <c r="Q735" s="187">
        <v>2.0000000000000001E-4</v>
      </c>
      <c r="R735" s="187">
        <f>Q735*H735</f>
        <v>2.8799999999999999E-5</v>
      </c>
      <c r="S735" s="187">
        <v>0</v>
      </c>
      <c r="T735" s="188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89" t="s">
        <v>343</v>
      </c>
      <c r="AT735" s="189" t="s">
        <v>153</v>
      </c>
      <c r="AU735" s="189" t="s">
        <v>91</v>
      </c>
      <c r="AY735" s="18" t="s">
        <v>139</v>
      </c>
      <c r="BE735" s="190">
        <f>IF(N735="základní",J735,0)</f>
        <v>0</v>
      </c>
      <c r="BF735" s="190">
        <f>IF(N735="snížená",J735,0)</f>
        <v>0</v>
      </c>
      <c r="BG735" s="190">
        <f>IF(N735="zákl. přenesená",J735,0)</f>
        <v>0</v>
      </c>
      <c r="BH735" s="190">
        <f>IF(N735="sníž. přenesená",J735,0)</f>
        <v>0</v>
      </c>
      <c r="BI735" s="190">
        <f>IF(N735="nulová",J735,0)</f>
        <v>0</v>
      </c>
      <c r="BJ735" s="18" t="s">
        <v>89</v>
      </c>
      <c r="BK735" s="190">
        <f>ROUND(I735*H735,2)</f>
        <v>0</v>
      </c>
      <c r="BL735" s="18" t="s">
        <v>237</v>
      </c>
      <c r="BM735" s="189" t="s">
        <v>1059</v>
      </c>
    </row>
    <row r="736" spans="1:65" s="13" customFormat="1" ht="22.5">
      <c r="B736" s="196"/>
      <c r="C736" s="197"/>
      <c r="D736" s="198" t="s">
        <v>151</v>
      </c>
      <c r="E736" s="199" t="s">
        <v>44</v>
      </c>
      <c r="F736" s="200" t="s">
        <v>1060</v>
      </c>
      <c r="G736" s="197"/>
      <c r="H736" s="201">
        <v>0.14399999999999999</v>
      </c>
      <c r="I736" s="202"/>
      <c r="J736" s="197"/>
      <c r="K736" s="197"/>
      <c r="L736" s="203"/>
      <c r="M736" s="204"/>
      <c r="N736" s="205"/>
      <c r="O736" s="205"/>
      <c r="P736" s="205"/>
      <c r="Q736" s="205"/>
      <c r="R736" s="205"/>
      <c r="S736" s="205"/>
      <c r="T736" s="206"/>
      <c r="AT736" s="207" t="s">
        <v>151</v>
      </c>
      <c r="AU736" s="207" t="s">
        <v>91</v>
      </c>
      <c r="AV736" s="13" t="s">
        <v>91</v>
      </c>
      <c r="AW736" s="13" t="s">
        <v>42</v>
      </c>
      <c r="AX736" s="13" t="s">
        <v>82</v>
      </c>
      <c r="AY736" s="207" t="s">
        <v>139</v>
      </c>
    </row>
    <row r="737" spans="1:65" s="14" customFormat="1">
      <c r="B737" s="218"/>
      <c r="C737" s="219"/>
      <c r="D737" s="198" t="s">
        <v>151</v>
      </c>
      <c r="E737" s="220" t="s">
        <v>44</v>
      </c>
      <c r="F737" s="221" t="s">
        <v>168</v>
      </c>
      <c r="G737" s="219"/>
      <c r="H737" s="222">
        <v>0.14399999999999999</v>
      </c>
      <c r="I737" s="223"/>
      <c r="J737" s="219"/>
      <c r="K737" s="219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151</v>
      </c>
      <c r="AU737" s="228" t="s">
        <v>91</v>
      </c>
      <c r="AV737" s="14" t="s">
        <v>147</v>
      </c>
      <c r="AW737" s="14" t="s">
        <v>42</v>
      </c>
      <c r="AX737" s="14" t="s">
        <v>89</v>
      </c>
      <c r="AY737" s="228" t="s">
        <v>139</v>
      </c>
    </row>
    <row r="738" spans="1:65" s="2" customFormat="1" ht="24.2" customHeight="1">
      <c r="A738" s="36"/>
      <c r="B738" s="37"/>
      <c r="C738" s="208" t="s">
        <v>1061</v>
      </c>
      <c r="D738" s="208" t="s">
        <v>153</v>
      </c>
      <c r="E738" s="209" t="s">
        <v>1062</v>
      </c>
      <c r="F738" s="210" t="s">
        <v>1063</v>
      </c>
      <c r="G738" s="211" t="s">
        <v>885</v>
      </c>
      <c r="H738" s="212">
        <v>0.14399999999999999</v>
      </c>
      <c r="I738" s="213"/>
      <c r="J738" s="214">
        <f>ROUND(I738*H738,2)</f>
        <v>0</v>
      </c>
      <c r="K738" s="210" t="s">
        <v>146</v>
      </c>
      <c r="L738" s="215"/>
      <c r="M738" s="216" t="s">
        <v>44</v>
      </c>
      <c r="N738" s="217" t="s">
        <v>53</v>
      </c>
      <c r="O738" s="66"/>
      <c r="P738" s="187">
        <f>O738*H738</f>
        <v>0</v>
      </c>
      <c r="Q738" s="187">
        <v>1.2999999999999999E-4</v>
      </c>
      <c r="R738" s="187">
        <f>Q738*H738</f>
        <v>1.8719999999999997E-5</v>
      </c>
      <c r="S738" s="187">
        <v>0</v>
      </c>
      <c r="T738" s="188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89" t="s">
        <v>343</v>
      </c>
      <c r="AT738" s="189" t="s">
        <v>153</v>
      </c>
      <c r="AU738" s="189" t="s">
        <v>91</v>
      </c>
      <c r="AY738" s="18" t="s">
        <v>139</v>
      </c>
      <c r="BE738" s="190">
        <f>IF(N738="základní",J738,0)</f>
        <v>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8" t="s">
        <v>89</v>
      </c>
      <c r="BK738" s="190">
        <f>ROUND(I738*H738,2)</f>
        <v>0</v>
      </c>
      <c r="BL738" s="18" t="s">
        <v>237</v>
      </c>
      <c r="BM738" s="189" t="s">
        <v>1064</v>
      </c>
    </row>
    <row r="739" spans="1:65" s="13" customFormat="1" ht="22.5">
      <c r="B739" s="196"/>
      <c r="C739" s="197"/>
      <c r="D739" s="198" t="s">
        <v>151</v>
      </c>
      <c r="E739" s="199" t="s">
        <v>44</v>
      </c>
      <c r="F739" s="200" t="s">
        <v>1060</v>
      </c>
      <c r="G739" s="197"/>
      <c r="H739" s="201">
        <v>0.14399999999999999</v>
      </c>
      <c r="I739" s="202"/>
      <c r="J739" s="197"/>
      <c r="K739" s="197"/>
      <c r="L739" s="203"/>
      <c r="M739" s="204"/>
      <c r="N739" s="205"/>
      <c r="O739" s="205"/>
      <c r="P739" s="205"/>
      <c r="Q739" s="205"/>
      <c r="R739" s="205"/>
      <c r="S739" s="205"/>
      <c r="T739" s="206"/>
      <c r="AT739" s="207" t="s">
        <v>151</v>
      </c>
      <c r="AU739" s="207" t="s">
        <v>91</v>
      </c>
      <c r="AV739" s="13" t="s">
        <v>91</v>
      </c>
      <c r="AW739" s="13" t="s">
        <v>42</v>
      </c>
      <c r="AX739" s="13" t="s">
        <v>82</v>
      </c>
      <c r="AY739" s="207" t="s">
        <v>139</v>
      </c>
    </row>
    <row r="740" spans="1:65" s="14" customFormat="1">
      <c r="B740" s="218"/>
      <c r="C740" s="219"/>
      <c r="D740" s="198" t="s">
        <v>151</v>
      </c>
      <c r="E740" s="220" t="s">
        <v>44</v>
      </c>
      <c r="F740" s="221" t="s">
        <v>168</v>
      </c>
      <c r="G740" s="219"/>
      <c r="H740" s="222">
        <v>0.14399999999999999</v>
      </c>
      <c r="I740" s="223"/>
      <c r="J740" s="219"/>
      <c r="K740" s="219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151</v>
      </c>
      <c r="AU740" s="228" t="s">
        <v>91</v>
      </c>
      <c r="AV740" s="14" t="s">
        <v>147</v>
      </c>
      <c r="AW740" s="14" t="s">
        <v>42</v>
      </c>
      <c r="AX740" s="14" t="s">
        <v>89</v>
      </c>
      <c r="AY740" s="228" t="s">
        <v>139</v>
      </c>
    </row>
    <row r="741" spans="1:65" s="2" customFormat="1" ht="62.65" customHeight="1">
      <c r="A741" s="36"/>
      <c r="B741" s="37"/>
      <c r="C741" s="178" t="s">
        <v>1065</v>
      </c>
      <c r="D741" s="178" t="s">
        <v>142</v>
      </c>
      <c r="E741" s="179" t="s">
        <v>1066</v>
      </c>
      <c r="F741" s="180" t="s">
        <v>1067</v>
      </c>
      <c r="G741" s="181" t="s">
        <v>162</v>
      </c>
      <c r="H741" s="182">
        <v>105.574</v>
      </c>
      <c r="I741" s="183"/>
      <c r="J741" s="184">
        <f>ROUND(I741*H741,2)</f>
        <v>0</v>
      </c>
      <c r="K741" s="180" t="s">
        <v>146</v>
      </c>
      <c r="L741" s="41"/>
      <c r="M741" s="185" t="s">
        <v>44</v>
      </c>
      <c r="N741" s="186" t="s">
        <v>53</v>
      </c>
      <c r="O741" s="66"/>
      <c r="P741" s="187">
        <f>O741*H741</f>
        <v>0</v>
      </c>
      <c r="Q741" s="187">
        <v>6.6100000000000004E-3</v>
      </c>
      <c r="R741" s="187">
        <f>Q741*H741</f>
        <v>0.69784414000000006</v>
      </c>
      <c r="S741" s="187">
        <v>0</v>
      </c>
      <c r="T741" s="188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89" t="s">
        <v>237</v>
      </c>
      <c r="AT741" s="189" t="s">
        <v>142</v>
      </c>
      <c r="AU741" s="189" t="s">
        <v>91</v>
      </c>
      <c r="AY741" s="18" t="s">
        <v>139</v>
      </c>
      <c r="BE741" s="190">
        <f>IF(N741="základní",J741,0)</f>
        <v>0</v>
      </c>
      <c r="BF741" s="190">
        <f>IF(N741="snížená",J741,0)</f>
        <v>0</v>
      </c>
      <c r="BG741" s="190">
        <f>IF(N741="zákl. přenesená",J741,0)</f>
        <v>0</v>
      </c>
      <c r="BH741" s="190">
        <f>IF(N741="sníž. přenesená",J741,0)</f>
        <v>0</v>
      </c>
      <c r="BI741" s="190">
        <f>IF(N741="nulová",J741,0)</f>
        <v>0</v>
      </c>
      <c r="BJ741" s="18" t="s">
        <v>89</v>
      </c>
      <c r="BK741" s="190">
        <f>ROUND(I741*H741,2)</f>
        <v>0</v>
      </c>
      <c r="BL741" s="18" t="s">
        <v>237</v>
      </c>
      <c r="BM741" s="189" t="s">
        <v>1068</v>
      </c>
    </row>
    <row r="742" spans="1:65" s="2" customFormat="1">
      <c r="A742" s="36"/>
      <c r="B742" s="37"/>
      <c r="C742" s="38"/>
      <c r="D742" s="191" t="s">
        <v>149</v>
      </c>
      <c r="E742" s="38"/>
      <c r="F742" s="192" t="s">
        <v>1069</v>
      </c>
      <c r="G742" s="38"/>
      <c r="H742" s="38"/>
      <c r="I742" s="193"/>
      <c r="J742" s="38"/>
      <c r="K742" s="38"/>
      <c r="L742" s="41"/>
      <c r="M742" s="194"/>
      <c r="N742" s="195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8" t="s">
        <v>149</v>
      </c>
      <c r="AU742" s="18" t="s">
        <v>91</v>
      </c>
    </row>
    <row r="743" spans="1:65" s="2" customFormat="1" ht="39">
      <c r="A743" s="36"/>
      <c r="B743" s="37"/>
      <c r="C743" s="38"/>
      <c r="D743" s="198" t="s">
        <v>451</v>
      </c>
      <c r="E743" s="38"/>
      <c r="F743" s="229" t="s">
        <v>1070</v>
      </c>
      <c r="G743" s="38"/>
      <c r="H743" s="38"/>
      <c r="I743" s="193"/>
      <c r="J743" s="38"/>
      <c r="K743" s="38"/>
      <c r="L743" s="41"/>
      <c r="M743" s="194"/>
      <c r="N743" s="195"/>
      <c r="O743" s="66"/>
      <c r="P743" s="66"/>
      <c r="Q743" s="66"/>
      <c r="R743" s="66"/>
      <c r="S743" s="66"/>
      <c r="T743" s="67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8" t="s">
        <v>451</v>
      </c>
      <c r="AU743" s="18" t="s">
        <v>91</v>
      </c>
    </row>
    <row r="744" spans="1:65" s="13" customFormat="1">
      <c r="B744" s="196"/>
      <c r="C744" s="197"/>
      <c r="D744" s="198" t="s">
        <v>151</v>
      </c>
      <c r="E744" s="199" t="s">
        <v>44</v>
      </c>
      <c r="F744" s="200" t="s">
        <v>764</v>
      </c>
      <c r="G744" s="197"/>
      <c r="H744" s="201">
        <v>105.574</v>
      </c>
      <c r="I744" s="202"/>
      <c r="J744" s="197"/>
      <c r="K744" s="197"/>
      <c r="L744" s="203"/>
      <c r="M744" s="204"/>
      <c r="N744" s="205"/>
      <c r="O744" s="205"/>
      <c r="P744" s="205"/>
      <c r="Q744" s="205"/>
      <c r="R744" s="205"/>
      <c r="S744" s="205"/>
      <c r="T744" s="206"/>
      <c r="AT744" s="207" t="s">
        <v>151</v>
      </c>
      <c r="AU744" s="207" t="s">
        <v>91</v>
      </c>
      <c r="AV744" s="13" t="s">
        <v>91</v>
      </c>
      <c r="AW744" s="13" t="s">
        <v>42</v>
      </c>
      <c r="AX744" s="13" t="s">
        <v>89</v>
      </c>
      <c r="AY744" s="207" t="s">
        <v>139</v>
      </c>
    </row>
    <row r="745" spans="1:65" s="2" customFormat="1" ht="24.2" customHeight="1">
      <c r="A745" s="36"/>
      <c r="B745" s="37"/>
      <c r="C745" s="178" t="s">
        <v>1071</v>
      </c>
      <c r="D745" s="178" t="s">
        <v>142</v>
      </c>
      <c r="E745" s="179" t="s">
        <v>1072</v>
      </c>
      <c r="F745" s="180" t="s">
        <v>1073</v>
      </c>
      <c r="G745" s="181" t="s">
        <v>198</v>
      </c>
      <c r="H745" s="182">
        <v>10.9</v>
      </c>
      <c r="I745" s="183"/>
      <c r="J745" s="184">
        <f>ROUND(I745*H745,2)</f>
        <v>0</v>
      </c>
      <c r="K745" s="180" t="s">
        <v>146</v>
      </c>
      <c r="L745" s="41"/>
      <c r="M745" s="185" t="s">
        <v>44</v>
      </c>
      <c r="N745" s="186" t="s">
        <v>53</v>
      </c>
      <c r="O745" s="66"/>
      <c r="P745" s="187">
        <f>O745*H745</f>
        <v>0</v>
      </c>
      <c r="Q745" s="187">
        <v>0</v>
      </c>
      <c r="R745" s="187">
        <f>Q745*H745</f>
        <v>0</v>
      </c>
      <c r="S745" s="187">
        <v>0</v>
      </c>
      <c r="T745" s="188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89" t="s">
        <v>237</v>
      </c>
      <c r="AT745" s="189" t="s">
        <v>142</v>
      </c>
      <c r="AU745" s="189" t="s">
        <v>91</v>
      </c>
      <c r="AY745" s="18" t="s">
        <v>139</v>
      </c>
      <c r="BE745" s="190">
        <f>IF(N745="základní",J745,0)</f>
        <v>0</v>
      </c>
      <c r="BF745" s="190">
        <f>IF(N745="snížená",J745,0)</f>
        <v>0</v>
      </c>
      <c r="BG745" s="190">
        <f>IF(N745="zákl. přenesená",J745,0)</f>
        <v>0</v>
      </c>
      <c r="BH745" s="190">
        <f>IF(N745="sníž. přenesená",J745,0)</f>
        <v>0</v>
      </c>
      <c r="BI745" s="190">
        <f>IF(N745="nulová",J745,0)</f>
        <v>0</v>
      </c>
      <c r="BJ745" s="18" t="s">
        <v>89</v>
      </c>
      <c r="BK745" s="190">
        <f>ROUND(I745*H745,2)</f>
        <v>0</v>
      </c>
      <c r="BL745" s="18" t="s">
        <v>237</v>
      </c>
      <c r="BM745" s="189" t="s">
        <v>1074</v>
      </c>
    </row>
    <row r="746" spans="1:65" s="2" customFormat="1">
      <c r="A746" s="36"/>
      <c r="B746" s="37"/>
      <c r="C746" s="38"/>
      <c r="D746" s="191" t="s">
        <v>149</v>
      </c>
      <c r="E746" s="38"/>
      <c r="F746" s="192" t="s">
        <v>1075</v>
      </c>
      <c r="G746" s="38"/>
      <c r="H746" s="38"/>
      <c r="I746" s="193"/>
      <c r="J746" s="38"/>
      <c r="K746" s="38"/>
      <c r="L746" s="41"/>
      <c r="M746" s="194"/>
      <c r="N746" s="195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8" t="s">
        <v>149</v>
      </c>
      <c r="AU746" s="18" t="s">
        <v>91</v>
      </c>
    </row>
    <row r="747" spans="1:65" s="13" customFormat="1">
      <c r="B747" s="196"/>
      <c r="C747" s="197"/>
      <c r="D747" s="198" t="s">
        <v>151</v>
      </c>
      <c r="E747" s="199" t="s">
        <v>44</v>
      </c>
      <c r="F747" s="200" t="s">
        <v>1076</v>
      </c>
      <c r="G747" s="197"/>
      <c r="H747" s="201">
        <v>10.9</v>
      </c>
      <c r="I747" s="202"/>
      <c r="J747" s="197"/>
      <c r="K747" s="197"/>
      <c r="L747" s="203"/>
      <c r="M747" s="204"/>
      <c r="N747" s="205"/>
      <c r="O747" s="205"/>
      <c r="P747" s="205"/>
      <c r="Q747" s="205"/>
      <c r="R747" s="205"/>
      <c r="S747" s="205"/>
      <c r="T747" s="206"/>
      <c r="AT747" s="207" t="s">
        <v>151</v>
      </c>
      <c r="AU747" s="207" t="s">
        <v>91</v>
      </c>
      <c r="AV747" s="13" t="s">
        <v>91</v>
      </c>
      <c r="AW747" s="13" t="s">
        <v>42</v>
      </c>
      <c r="AX747" s="13" t="s">
        <v>89</v>
      </c>
      <c r="AY747" s="207" t="s">
        <v>139</v>
      </c>
    </row>
    <row r="748" spans="1:65" s="2" customFormat="1" ht="16.5" customHeight="1">
      <c r="A748" s="36"/>
      <c r="B748" s="37"/>
      <c r="C748" s="208" t="s">
        <v>1077</v>
      </c>
      <c r="D748" s="208" t="s">
        <v>153</v>
      </c>
      <c r="E748" s="209" t="s">
        <v>1078</v>
      </c>
      <c r="F748" s="210" t="s">
        <v>1079</v>
      </c>
      <c r="G748" s="211" t="s">
        <v>198</v>
      </c>
      <c r="H748" s="212">
        <v>10.9</v>
      </c>
      <c r="I748" s="213"/>
      <c r="J748" s="214">
        <f>ROUND(I748*H748,2)</f>
        <v>0</v>
      </c>
      <c r="K748" s="210" t="s">
        <v>146</v>
      </c>
      <c r="L748" s="215"/>
      <c r="M748" s="216" t="s">
        <v>44</v>
      </c>
      <c r="N748" s="217" t="s">
        <v>53</v>
      </c>
      <c r="O748" s="66"/>
      <c r="P748" s="187">
        <f>O748*H748</f>
        <v>0</v>
      </c>
      <c r="Q748" s="187">
        <v>5.0000000000000001E-4</v>
      </c>
      <c r="R748" s="187">
        <f>Q748*H748</f>
        <v>5.45E-3</v>
      </c>
      <c r="S748" s="187">
        <v>0</v>
      </c>
      <c r="T748" s="188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89" t="s">
        <v>343</v>
      </c>
      <c r="AT748" s="189" t="s">
        <v>153</v>
      </c>
      <c r="AU748" s="189" t="s">
        <v>91</v>
      </c>
      <c r="AY748" s="18" t="s">
        <v>139</v>
      </c>
      <c r="BE748" s="190">
        <f>IF(N748="základní",J748,0)</f>
        <v>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18" t="s">
        <v>89</v>
      </c>
      <c r="BK748" s="190">
        <f>ROUND(I748*H748,2)</f>
        <v>0</v>
      </c>
      <c r="BL748" s="18" t="s">
        <v>237</v>
      </c>
      <c r="BM748" s="189" t="s">
        <v>1080</v>
      </c>
    </row>
    <row r="749" spans="1:65" s="13" customFormat="1">
      <c r="B749" s="196"/>
      <c r="C749" s="197"/>
      <c r="D749" s="198" t="s">
        <v>151</v>
      </c>
      <c r="E749" s="199" t="s">
        <v>44</v>
      </c>
      <c r="F749" s="200" t="s">
        <v>1076</v>
      </c>
      <c r="G749" s="197"/>
      <c r="H749" s="201">
        <v>10.9</v>
      </c>
      <c r="I749" s="202"/>
      <c r="J749" s="197"/>
      <c r="K749" s="197"/>
      <c r="L749" s="203"/>
      <c r="M749" s="204"/>
      <c r="N749" s="205"/>
      <c r="O749" s="205"/>
      <c r="P749" s="205"/>
      <c r="Q749" s="205"/>
      <c r="R749" s="205"/>
      <c r="S749" s="205"/>
      <c r="T749" s="206"/>
      <c r="AT749" s="207" t="s">
        <v>151</v>
      </c>
      <c r="AU749" s="207" t="s">
        <v>91</v>
      </c>
      <c r="AV749" s="13" t="s">
        <v>91</v>
      </c>
      <c r="AW749" s="13" t="s">
        <v>42</v>
      </c>
      <c r="AX749" s="13" t="s">
        <v>89</v>
      </c>
      <c r="AY749" s="207" t="s">
        <v>139</v>
      </c>
    </row>
    <row r="750" spans="1:65" s="2" customFormat="1" ht="24.2" customHeight="1">
      <c r="A750" s="36"/>
      <c r="B750" s="37"/>
      <c r="C750" s="208" t="s">
        <v>1081</v>
      </c>
      <c r="D750" s="208" t="s">
        <v>153</v>
      </c>
      <c r="E750" s="209" t="s">
        <v>1082</v>
      </c>
      <c r="F750" s="210" t="s">
        <v>1083</v>
      </c>
      <c r="G750" s="211" t="s">
        <v>198</v>
      </c>
      <c r="H750" s="212">
        <v>22.6</v>
      </c>
      <c r="I750" s="213"/>
      <c r="J750" s="214">
        <f>ROUND(I750*H750,2)</f>
        <v>0</v>
      </c>
      <c r="K750" s="210" t="s">
        <v>44</v>
      </c>
      <c r="L750" s="215"/>
      <c r="M750" s="216" t="s">
        <v>44</v>
      </c>
      <c r="N750" s="217" t="s">
        <v>53</v>
      </c>
      <c r="O750" s="66"/>
      <c r="P750" s="187">
        <f>O750*H750</f>
        <v>0</v>
      </c>
      <c r="Q750" s="187">
        <v>1.9499999999999999E-3</v>
      </c>
      <c r="R750" s="187">
        <f>Q750*H750</f>
        <v>4.4069999999999998E-2</v>
      </c>
      <c r="S750" s="187">
        <v>0</v>
      </c>
      <c r="T750" s="188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89" t="s">
        <v>343</v>
      </c>
      <c r="AT750" s="189" t="s">
        <v>153</v>
      </c>
      <c r="AU750" s="189" t="s">
        <v>91</v>
      </c>
      <c r="AY750" s="18" t="s">
        <v>139</v>
      </c>
      <c r="BE750" s="190">
        <f>IF(N750="základní",J750,0)</f>
        <v>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8" t="s">
        <v>89</v>
      </c>
      <c r="BK750" s="190">
        <f>ROUND(I750*H750,2)</f>
        <v>0</v>
      </c>
      <c r="BL750" s="18" t="s">
        <v>237</v>
      </c>
      <c r="BM750" s="189" t="s">
        <v>1084</v>
      </c>
    </row>
    <row r="751" spans="1:65" s="13" customFormat="1">
      <c r="B751" s="196"/>
      <c r="C751" s="197"/>
      <c r="D751" s="198" t="s">
        <v>151</v>
      </c>
      <c r="E751" s="199" t="s">
        <v>44</v>
      </c>
      <c r="F751" s="200" t="s">
        <v>1085</v>
      </c>
      <c r="G751" s="197"/>
      <c r="H751" s="201">
        <v>22.6</v>
      </c>
      <c r="I751" s="202"/>
      <c r="J751" s="197"/>
      <c r="K751" s="197"/>
      <c r="L751" s="203"/>
      <c r="M751" s="204"/>
      <c r="N751" s="205"/>
      <c r="O751" s="205"/>
      <c r="P751" s="205"/>
      <c r="Q751" s="205"/>
      <c r="R751" s="205"/>
      <c r="S751" s="205"/>
      <c r="T751" s="206"/>
      <c r="AT751" s="207" t="s">
        <v>151</v>
      </c>
      <c r="AU751" s="207" t="s">
        <v>91</v>
      </c>
      <c r="AV751" s="13" t="s">
        <v>91</v>
      </c>
      <c r="AW751" s="13" t="s">
        <v>42</v>
      </c>
      <c r="AX751" s="13" t="s">
        <v>89</v>
      </c>
      <c r="AY751" s="207" t="s">
        <v>139</v>
      </c>
    </row>
    <row r="752" spans="1:65" s="2" customFormat="1" ht="24.2" customHeight="1">
      <c r="A752" s="36"/>
      <c r="B752" s="37"/>
      <c r="C752" s="208" t="s">
        <v>1086</v>
      </c>
      <c r="D752" s="208" t="s">
        <v>153</v>
      </c>
      <c r="E752" s="209" t="s">
        <v>1087</v>
      </c>
      <c r="F752" s="210" t="s">
        <v>1088</v>
      </c>
      <c r="G752" s="211" t="s">
        <v>198</v>
      </c>
      <c r="H752" s="212">
        <v>10.9</v>
      </c>
      <c r="I752" s="213"/>
      <c r="J752" s="214">
        <f>ROUND(I752*H752,2)</f>
        <v>0</v>
      </c>
      <c r="K752" s="210" t="s">
        <v>44</v>
      </c>
      <c r="L752" s="215"/>
      <c r="M752" s="216" t="s">
        <v>44</v>
      </c>
      <c r="N752" s="217" t="s">
        <v>53</v>
      </c>
      <c r="O752" s="66"/>
      <c r="P752" s="187">
        <f>O752*H752</f>
        <v>0</v>
      </c>
      <c r="Q752" s="187">
        <v>1.5399999999999999E-3</v>
      </c>
      <c r="R752" s="187">
        <f>Q752*H752</f>
        <v>1.6785999999999999E-2</v>
      </c>
      <c r="S752" s="187">
        <v>0</v>
      </c>
      <c r="T752" s="188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9" t="s">
        <v>343</v>
      </c>
      <c r="AT752" s="189" t="s">
        <v>153</v>
      </c>
      <c r="AU752" s="189" t="s">
        <v>91</v>
      </c>
      <c r="AY752" s="18" t="s">
        <v>139</v>
      </c>
      <c r="BE752" s="190">
        <f>IF(N752="základní",J752,0)</f>
        <v>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8" t="s">
        <v>89</v>
      </c>
      <c r="BK752" s="190">
        <f>ROUND(I752*H752,2)</f>
        <v>0</v>
      </c>
      <c r="BL752" s="18" t="s">
        <v>237</v>
      </c>
      <c r="BM752" s="189" t="s">
        <v>1089</v>
      </c>
    </row>
    <row r="753" spans="1:65" s="13" customFormat="1">
      <c r="B753" s="196"/>
      <c r="C753" s="197"/>
      <c r="D753" s="198" t="s">
        <v>151</v>
      </c>
      <c r="E753" s="199" t="s">
        <v>44</v>
      </c>
      <c r="F753" s="200" t="s">
        <v>1076</v>
      </c>
      <c r="G753" s="197"/>
      <c r="H753" s="201">
        <v>10.9</v>
      </c>
      <c r="I753" s="202"/>
      <c r="J753" s="197"/>
      <c r="K753" s="197"/>
      <c r="L753" s="203"/>
      <c r="M753" s="204"/>
      <c r="N753" s="205"/>
      <c r="O753" s="205"/>
      <c r="P753" s="205"/>
      <c r="Q753" s="205"/>
      <c r="R753" s="205"/>
      <c r="S753" s="205"/>
      <c r="T753" s="206"/>
      <c r="AT753" s="207" t="s">
        <v>151</v>
      </c>
      <c r="AU753" s="207" t="s">
        <v>91</v>
      </c>
      <c r="AV753" s="13" t="s">
        <v>91</v>
      </c>
      <c r="AW753" s="13" t="s">
        <v>42</v>
      </c>
      <c r="AX753" s="13" t="s">
        <v>89</v>
      </c>
      <c r="AY753" s="207" t="s">
        <v>139</v>
      </c>
    </row>
    <row r="754" spans="1:65" s="2" customFormat="1" ht="24.2" customHeight="1">
      <c r="A754" s="36"/>
      <c r="B754" s="37"/>
      <c r="C754" s="208" t="s">
        <v>1090</v>
      </c>
      <c r="D754" s="208" t="s">
        <v>153</v>
      </c>
      <c r="E754" s="209" t="s">
        <v>1062</v>
      </c>
      <c r="F754" s="210" t="s">
        <v>1063</v>
      </c>
      <c r="G754" s="211" t="s">
        <v>885</v>
      </c>
      <c r="H754" s="212">
        <v>1.3080000000000001</v>
      </c>
      <c r="I754" s="213"/>
      <c r="J754" s="214">
        <f>ROUND(I754*H754,2)</f>
        <v>0</v>
      </c>
      <c r="K754" s="210" t="s">
        <v>146</v>
      </c>
      <c r="L754" s="215"/>
      <c r="M754" s="216" t="s">
        <v>44</v>
      </c>
      <c r="N754" s="217" t="s">
        <v>53</v>
      </c>
      <c r="O754" s="66"/>
      <c r="P754" s="187">
        <f>O754*H754</f>
        <v>0</v>
      </c>
      <c r="Q754" s="187">
        <v>1.2999999999999999E-4</v>
      </c>
      <c r="R754" s="187">
        <f>Q754*H754</f>
        <v>1.7003999999999999E-4</v>
      </c>
      <c r="S754" s="187">
        <v>0</v>
      </c>
      <c r="T754" s="188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89" t="s">
        <v>343</v>
      </c>
      <c r="AT754" s="189" t="s">
        <v>153</v>
      </c>
      <c r="AU754" s="189" t="s">
        <v>91</v>
      </c>
      <c r="AY754" s="18" t="s">
        <v>139</v>
      </c>
      <c r="BE754" s="190">
        <f>IF(N754="základní",J754,0)</f>
        <v>0</v>
      </c>
      <c r="BF754" s="190">
        <f>IF(N754="snížená",J754,0)</f>
        <v>0</v>
      </c>
      <c r="BG754" s="190">
        <f>IF(N754="zákl. přenesená",J754,0)</f>
        <v>0</v>
      </c>
      <c r="BH754" s="190">
        <f>IF(N754="sníž. přenesená",J754,0)</f>
        <v>0</v>
      </c>
      <c r="BI754" s="190">
        <f>IF(N754="nulová",J754,0)</f>
        <v>0</v>
      </c>
      <c r="BJ754" s="18" t="s">
        <v>89</v>
      </c>
      <c r="BK754" s="190">
        <f>ROUND(I754*H754,2)</f>
        <v>0</v>
      </c>
      <c r="BL754" s="18" t="s">
        <v>237</v>
      </c>
      <c r="BM754" s="189" t="s">
        <v>1091</v>
      </c>
    </row>
    <row r="755" spans="1:65" s="13" customFormat="1">
      <c r="B755" s="196"/>
      <c r="C755" s="197"/>
      <c r="D755" s="198" t="s">
        <v>151</v>
      </c>
      <c r="E755" s="199" t="s">
        <v>44</v>
      </c>
      <c r="F755" s="200" t="s">
        <v>1092</v>
      </c>
      <c r="G755" s="197"/>
      <c r="H755" s="201">
        <v>1.3080000000000001</v>
      </c>
      <c r="I755" s="202"/>
      <c r="J755" s="197"/>
      <c r="K755" s="197"/>
      <c r="L755" s="203"/>
      <c r="M755" s="204"/>
      <c r="N755" s="205"/>
      <c r="O755" s="205"/>
      <c r="P755" s="205"/>
      <c r="Q755" s="205"/>
      <c r="R755" s="205"/>
      <c r="S755" s="205"/>
      <c r="T755" s="206"/>
      <c r="AT755" s="207" t="s">
        <v>151</v>
      </c>
      <c r="AU755" s="207" t="s">
        <v>91</v>
      </c>
      <c r="AV755" s="13" t="s">
        <v>91</v>
      </c>
      <c r="AW755" s="13" t="s">
        <v>42</v>
      </c>
      <c r="AX755" s="13" t="s">
        <v>89</v>
      </c>
      <c r="AY755" s="207" t="s">
        <v>139</v>
      </c>
    </row>
    <row r="756" spans="1:65" s="2" customFormat="1" ht="24.2" customHeight="1">
      <c r="A756" s="36"/>
      <c r="B756" s="37"/>
      <c r="C756" s="208" t="s">
        <v>1093</v>
      </c>
      <c r="D756" s="208" t="s">
        <v>153</v>
      </c>
      <c r="E756" s="209" t="s">
        <v>1094</v>
      </c>
      <c r="F756" s="210" t="s">
        <v>1095</v>
      </c>
      <c r="G756" s="211" t="s">
        <v>547</v>
      </c>
      <c r="H756" s="212">
        <v>87.2</v>
      </c>
      <c r="I756" s="213"/>
      <c r="J756" s="214">
        <f>ROUND(I756*H756,2)</f>
        <v>0</v>
      </c>
      <c r="K756" s="210" t="s">
        <v>146</v>
      </c>
      <c r="L756" s="215"/>
      <c r="M756" s="216" t="s">
        <v>44</v>
      </c>
      <c r="N756" s="217" t="s">
        <v>53</v>
      </c>
      <c r="O756" s="66"/>
      <c r="P756" s="187">
        <f>O756*H756</f>
        <v>0</v>
      </c>
      <c r="Q756" s="187">
        <v>1.0000000000000001E-5</v>
      </c>
      <c r="R756" s="187">
        <f>Q756*H756</f>
        <v>8.7200000000000005E-4</v>
      </c>
      <c r="S756" s="187">
        <v>0</v>
      </c>
      <c r="T756" s="188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89" t="s">
        <v>343</v>
      </c>
      <c r="AT756" s="189" t="s">
        <v>153</v>
      </c>
      <c r="AU756" s="189" t="s">
        <v>91</v>
      </c>
      <c r="AY756" s="18" t="s">
        <v>139</v>
      </c>
      <c r="BE756" s="190">
        <f>IF(N756="základní",J756,0)</f>
        <v>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8" t="s">
        <v>89</v>
      </c>
      <c r="BK756" s="190">
        <f>ROUND(I756*H756,2)</f>
        <v>0</v>
      </c>
      <c r="BL756" s="18" t="s">
        <v>237</v>
      </c>
      <c r="BM756" s="189" t="s">
        <v>1096</v>
      </c>
    </row>
    <row r="757" spans="1:65" s="13" customFormat="1">
      <c r="B757" s="196"/>
      <c r="C757" s="197"/>
      <c r="D757" s="198" t="s">
        <v>151</v>
      </c>
      <c r="E757" s="199" t="s">
        <v>44</v>
      </c>
      <c r="F757" s="200" t="s">
        <v>1097</v>
      </c>
      <c r="G757" s="197"/>
      <c r="H757" s="201">
        <v>87.2</v>
      </c>
      <c r="I757" s="202"/>
      <c r="J757" s="197"/>
      <c r="K757" s="197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151</v>
      </c>
      <c r="AU757" s="207" t="s">
        <v>91</v>
      </c>
      <c r="AV757" s="13" t="s">
        <v>91</v>
      </c>
      <c r="AW757" s="13" t="s">
        <v>42</v>
      </c>
      <c r="AX757" s="13" t="s">
        <v>89</v>
      </c>
      <c r="AY757" s="207" t="s">
        <v>139</v>
      </c>
    </row>
    <row r="758" spans="1:65" s="2" customFormat="1" ht="24.2" customHeight="1">
      <c r="A758" s="36"/>
      <c r="B758" s="37"/>
      <c r="C758" s="178" t="s">
        <v>1098</v>
      </c>
      <c r="D758" s="178" t="s">
        <v>142</v>
      </c>
      <c r="E758" s="179" t="s">
        <v>1099</v>
      </c>
      <c r="F758" s="180" t="s">
        <v>1100</v>
      </c>
      <c r="G758" s="181" t="s">
        <v>198</v>
      </c>
      <c r="H758" s="182">
        <v>19</v>
      </c>
      <c r="I758" s="183"/>
      <c r="J758" s="184">
        <f>ROUND(I758*H758,2)</f>
        <v>0</v>
      </c>
      <c r="K758" s="180" t="s">
        <v>146</v>
      </c>
      <c r="L758" s="41"/>
      <c r="M758" s="185" t="s">
        <v>44</v>
      </c>
      <c r="N758" s="186" t="s">
        <v>53</v>
      </c>
      <c r="O758" s="66"/>
      <c r="P758" s="187">
        <f>O758*H758</f>
        <v>0</v>
      </c>
      <c r="Q758" s="187">
        <v>5.8100000000000001E-3</v>
      </c>
      <c r="R758" s="187">
        <f>Q758*H758</f>
        <v>0.11039</v>
      </c>
      <c r="S758" s="187">
        <v>0</v>
      </c>
      <c r="T758" s="188">
        <f>S758*H758</f>
        <v>0</v>
      </c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R758" s="189" t="s">
        <v>237</v>
      </c>
      <c r="AT758" s="189" t="s">
        <v>142</v>
      </c>
      <c r="AU758" s="189" t="s">
        <v>91</v>
      </c>
      <c r="AY758" s="18" t="s">
        <v>139</v>
      </c>
      <c r="BE758" s="190">
        <f>IF(N758="základní",J758,0)</f>
        <v>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8" t="s">
        <v>89</v>
      </c>
      <c r="BK758" s="190">
        <f>ROUND(I758*H758,2)</f>
        <v>0</v>
      </c>
      <c r="BL758" s="18" t="s">
        <v>237</v>
      </c>
      <c r="BM758" s="189" t="s">
        <v>1101</v>
      </c>
    </row>
    <row r="759" spans="1:65" s="2" customFormat="1">
      <c r="A759" s="36"/>
      <c r="B759" s="37"/>
      <c r="C759" s="38"/>
      <c r="D759" s="191" t="s">
        <v>149</v>
      </c>
      <c r="E759" s="38"/>
      <c r="F759" s="192" t="s">
        <v>1102</v>
      </c>
      <c r="G759" s="38"/>
      <c r="H759" s="38"/>
      <c r="I759" s="193"/>
      <c r="J759" s="38"/>
      <c r="K759" s="38"/>
      <c r="L759" s="41"/>
      <c r="M759" s="194"/>
      <c r="N759" s="195"/>
      <c r="O759" s="66"/>
      <c r="P759" s="66"/>
      <c r="Q759" s="66"/>
      <c r="R759" s="66"/>
      <c r="S759" s="66"/>
      <c r="T759" s="67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T759" s="18" t="s">
        <v>149</v>
      </c>
      <c r="AU759" s="18" t="s">
        <v>91</v>
      </c>
    </row>
    <row r="760" spans="1:65" s="2" customFormat="1" ht="19.5">
      <c r="A760" s="36"/>
      <c r="B760" s="37"/>
      <c r="C760" s="38"/>
      <c r="D760" s="198" t="s">
        <v>451</v>
      </c>
      <c r="E760" s="38"/>
      <c r="F760" s="229" t="s">
        <v>1054</v>
      </c>
      <c r="G760" s="38"/>
      <c r="H760" s="38"/>
      <c r="I760" s="193"/>
      <c r="J760" s="38"/>
      <c r="K760" s="38"/>
      <c r="L760" s="41"/>
      <c r="M760" s="194"/>
      <c r="N760" s="195"/>
      <c r="O760" s="66"/>
      <c r="P760" s="66"/>
      <c r="Q760" s="66"/>
      <c r="R760" s="66"/>
      <c r="S760" s="66"/>
      <c r="T760" s="67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T760" s="18" t="s">
        <v>451</v>
      </c>
      <c r="AU760" s="18" t="s">
        <v>91</v>
      </c>
    </row>
    <row r="761" spans="1:65" s="13" customFormat="1">
      <c r="B761" s="196"/>
      <c r="C761" s="197"/>
      <c r="D761" s="198" t="s">
        <v>151</v>
      </c>
      <c r="E761" s="199" t="s">
        <v>44</v>
      </c>
      <c r="F761" s="200" t="s">
        <v>1103</v>
      </c>
      <c r="G761" s="197"/>
      <c r="H761" s="201">
        <v>19</v>
      </c>
      <c r="I761" s="202"/>
      <c r="J761" s="197"/>
      <c r="K761" s="197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151</v>
      </c>
      <c r="AU761" s="207" t="s">
        <v>91</v>
      </c>
      <c r="AV761" s="13" t="s">
        <v>91</v>
      </c>
      <c r="AW761" s="13" t="s">
        <v>42</v>
      </c>
      <c r="AX761" s="13" t="s">
        <v>89</v>
      </c>
      <c r="AY761" s="207" t="s">
        <v>139</v>
      </c>
    </row>
    <row r="762" spans="1:65" s="2" customFormat="1" ht="37.9" customHeight="1">
      <c r="A762" s="36"/>
      <c r="B762" s="37"/>
      <c r="C762" s="178" t="s">
        <v>1104</v>
      </c>
      <c r="D762" s="178" t="s">
        <v>142</v>
      </c>
      <c r="E762" s="179" t="s">
        <v>1105</v>
      </c>
      <c r="F762" s="180" t="s">
        <v>1106</v>
      </c>
      <c r="G762" s="181" t="s">
        <v>198</v>
      </c>
      <c r="H762" s="182">
        <v>114.44</v>
      </c>
      <c r="I762" s="183"/>
      <c r="J762" s="184">
        <f>ROUND(I762*H762,2)</f>
        <v>0</v>
      </c>
      <c r="K762" s="180" t="s">
        <v>146</v>
      </c>
      <c r="L762" s="41"/>
      <c r="M762" s="185" t="s">
        <v>44</v>
      </c>
      <c r="N762" s="186" t="s">
        <v>53</v>
      </c>
      <c r="O762" s="66"/>
      <c r="P762" s="187">
        <f>O762*H762</f>
        <v>0</v>
      </c>
      <c r="Q762" s="187">
        <v>2.97E-3</v>
      </c>
      <c r="R762" s="187">
        <f>Q762*H762</f>
        <v>0.33988679999999999</v>
      </c>
      <c r="S762" s="187">
        <v>0</v>
      </c>
      <c r="T762" s="188">
        <f>S762*H762</f>
        <v>0</v>
      </c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R762" s="189" t="s">
        <v>237</v>
      </c>
      <c r="AT762" s="189" t="s">
        <v>142</v>
      </c>
      <c r="AU762" s="189" t="s">
        <v>91</v>
      </c>
      <c r="AY762" s="18" t="s">
        <v>139</v>
      </c>
      <c r="BE762" s="190">
        <f>IF(N762="základní",J762,0)</f>
        <v>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8" t="s">
        <v>89</v>
      </c>
      <c r="BK762" s="190">
        <f>ROUND(I762*H762,2)</f>
        <v>0</v>
      </c>
      <c r="BL762" s="18" t="s">
        <v>237</v>
      </c>
      <c r="BM762" s="189" t="s">
        <v>1107</v>
      </c>
    </row>
    <row r="763" spans="1:65" s="2" customFormat="1">
      <c r="A763" s="36"/>
      <c r="B763" s="37"/>
      <c r="C763" s="38"/>
      <c r="D763" s="191" t="s">
        <v>149</v>
      </c>
      <c r="E763" s="38"/>
      <c r="F763" s="192" t="s">
        <v>1108</v>
      </c>
      <c r="G763" s="38"/>
      <c r="H763" s="38"/>
      <c r="I763" s="193"/>
      <c r="J763" s="38"/>
      <c r="K763" s="38"/>
      <c r="L763" s="41"/>
      <c r="M763" s="194"/>
      <c r="N763" s="195"/>
      <c r="O763" s="66"/>
      <c r="P763" s="66"/>
      <c r="Q763" s="66"/>
      <c r="R763" s="66"/>
      <c r="S763" s="66"/>
      <c r="T763" s="67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T763" s="18" t="s">
        <v>149</v>
      </c>
      <c r="AU763" s="18" t="s">
        <v>91</v>
      </c>
    </row>
    <row r="764" spans="1:65" s="2" customFormat="1" ht="19.5">
      <c r="A764" s="36"/>
      <c r="B764" s="37"/>
      <c r="C764" s="38"/>
      <c r="D764" s="198" t="s">
        <v>451</v>
      </c>
      <c r="E764" s="38"/>
      <c r="F764" s="229" t="s">
        <v>1109</v>
      </c>
      <c r="G764" s="38"/>
      <c r="H764" s="38"/>
      <c r="I764" s="193"/>
      <c r="J764" s="38"/>
      <c r="K764" s="38"/>
      <c r="L764" s="41"/>
      <c r="M764" s="194"/>
      <c r="N764" s="195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8" t="s">
        <v>451</v>
      </c>
      <c r="AU764" s="18" t="s">
        <v>91</v>
      </c>
    </row>
    <row r="765" spans="1:65" s="15" customFormat="1">
      <c r="B765" s="230"/>
      <c r="C765" s="231"/>
      <c r="D765" s="198" t="s">
        <v>151</v>
      </c>
      <c r="E765" s="232" t="s">
        <v>44</v>
      </c>
      <c r="F765" s="233" t="s">
        <v>956</v>
      </c>
      <c r="G765" s="231"/>
      <c r="H765" s="232" t="s">
        <v>44</v>
      </c>
      <c r="I765" s="234"/>
      <c r="J765" s="231"/>
      <c r="K765" s="231"/>
      <c r="L765" s="235"/>
      <c r="M765" s="236"/>
      <c r="N765" s="237"/>
      <c r="O765" s="237"/>
      <c r="P765" s="237"/>
      <c r="Q765" s="237"/>
      <c r="R765" s="237"/>
      <c r="S765" s="237"/>
      <c r="T765" s="238"/>
      <c r="AT765" s="239" t="s">
        <v>151</v>
      </c>
      <c r="AU765" s="239" t="s">
        <v>91</v>
      </c>
      <c r="AV765" s="15" t="s">
        <v>89</v>
      </c>
      <c r="AW765" s="15" t="s">
        <v>42</v>
      </c>
      <c r="AX765" s="15" t="s">
        <v>82</v>
      </c>
      <c r="AY765" s="239" t="s">
        <v>139</v>
      </c>
    </row>
    <row r="766" spans="1:65" s="13" customFormat="1" ht="22.5">
      <c r="B766" s="196"/>
      <c r="C766" s="197"/>
      <c r="D766" s="198" t="s">
        <v>151</v>
      </c>
      <c r="E766" s="199" t="s">
        <v>44</v>
      </c>
      <c r="F766" s="200" t="s">
        <v>761</v>
      </c>
      <c r="G766" s="197"/>
      <c r="H766" s="201">
        <v>69.040000000000006</v>
      </c>
      <c r="I766" s="202"/>
      <c r="J766" s="197"/>
      <c r="K766" s="197"/>
      <c r="L766" s="203"/>
      <c r="M766" s="204"/>
      <c r="N766" s="205"/>
      <c r="O766" s="205"/>
      <c r="P766" s="205"/>
      <c r="Q766" s="205"/>
      <c r="R766" s="205"/>
      <c r="S766" s="205"/>
      <c r="T766" s="206"/>
      <c r="AT766" s="207" t="s">
        <v>151</v>
      </c>
      <c r="AU766" s="207" t="s">
        <v>91</v>
      </c>
      <c r="AV766" s="13" t="s">
        <v>91</v>
      </c>
      <c r="AW766" s="13" t="s">
        <v>42</v>
      </c>
      <c r="AX766" s="13" t="s">
        <v>82</v>
      </c>
      <c r="AY766" s="207" t="s">
        <v>139</v>
      </c>
    </row>
    <row r="767" spans="1:65" s="13" customFormat="1">
      <c r="B767" s="196"/>
      <c r="C767" s="197"/>
      <c r="D767" s="198" t="s">
        <v>151</v>
      </c>
      <c r="E767" s="199" t="s">
        <v>44</v>
      </c>
      <c r="F767" s="200" t="s">
        <v>1110</v>
      </c>
      <c r="G767" s="197"/>
      <c r="H767" s="201">
        <v>45.4</v>
      </c>
      <c r="I767" s="202"/>
      <c r="J767" s="197"/>
      <c r="K767" s="197"/>
      <c r="L767" s="203"/>
      <c r="M767" s="204"/>
      <c r="N767" s="205"/>
      <c r="O767" s="205"/>
      <c r="P767" s="205"/>
      <c r="Q767" s="205"/>
      <c r="R767" s="205"/>
      <c r="S767" s="205"/>
      <c r="T767" s="206"/>
      <c r="AT767" s="207" t="s">
        <v>151</v>
      </c>
      <c r="AU767" s="207" t="s">
        <v>91</v>
      </c>
      <c r="AV767" s="13" t="s">
        <v>91</v>
      </c>
      <c r="AW767" s="13" t="s">
        <v>42</v>
      </c>
      <c r="AX767" s="13" t="s">
        <v>82</v>
      </c>
      <c r="AY767" s="207" t="s">
        <v>139</v>
      </c>
    </row>
    <row r="768" spans="1:65" s="14" customFormat="1">
      <c r="B768" s="218"/>
      <c r="C768" s="219"/>
      <c r="D768" s="198" t="s">
        <v>151</v>
      </c>
      <c r="E768" s="220" t="s">
        <v>44</v>
      </c>
      <c r="F768" s="221" t="s">
        <v>168</v>
      </c>
      <c r="G768" s="219"/>
      <c r="H768" s="222">
        <v>114.44</v>
      </c>
      <c r="I768" s="223"/>
      <c r="J768" s="219"/>
      <c r="K768" s="219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151</v>
      </c>
      <c r="AU768" s="228" t="s">
        <v>91</v>
      </c>
      <c r="AV768" s="14" t="s">
        <v>147</v>
      </c>
      <c r="AW768" s="14" t="s">
        <v>42</v>
      </c>
      <c r="AX768" s="14" t="s">
        <v>89</v>
      </c>
      <c r="AY768" s="228" t="s">
        <v>139</v>
      </c>
    </row>
    <row r="769" spans="1:65" s="2" customFormat="1" ht="37.9" customHeight="1">
      <c r="A769" s="36"/>
      <c r="B769" s="37"/>
      <c r="C769" s="178" t="s">
        <v>1111</v>
      </c>
      <c r="D769" s="178" t="s">
        <v>142</v>
      </c>
      <c r="E769" s="179" t="s">
        <v>1112</v>
      </c>
      <c r="F769" s="180" t="s">
        <v>1113</v>
      </c>
      <c r="G769" s="181" t="s">
        <v>198</v>
      </c>
      <c r="H769" s="182">
        <v>138.08000000000001</v>
      </c>
      <c r="I769" s="183"/>
      <c r="J769" s="184">
        <f>ROUND(I769*H769,2)</f>
        <v>0</v>
      </c>
      <c r="K769" s="180" t="s">
        <v>146</v>
      </c>
      <c r="L769" s="41"/>
      <c r="M769" s="185" t="s">
        <v>44</v>
      </c>
      <c r="N769" s="186" t="s">
        <v>53</v>
      </c>
      <c r="O769" s="66"/>
      <c r="P769" s="187">
        <f>O769*H769</f>
        <v>0</v>
      </c>
      <c r="Q769" s="187">
        <v>5.9100000000000003E-3</v>
      </c>
      <c r="R769" s="187">
        <f>Q769*H769</f>
        <v>0.81605280000000013</v>
      </c>
      <c r="S769" s="187">
        <v>0</v>
      </c>
      <c r="T769" s="188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189" t="s">
        <v>237</v>
      </c>
      <c r="AT769" s="189" t="s">
        <v>142</v>
      </c>
      <c r="AU769" s="189" t="s">
        <v>91</v>
      </c>
      <c r="AY769" s="18" t="s">
        <v>139</v>
      </c>
      <c r="BE769" s="190">
        <f>IF(N769="základní",J769,0)</f>
        <v>0</v>
      </c>
      <c r="BF769" s="190">
        <f>IF(N769="snížená",J769,0)</f>
        <v>0</v>
      </c>
      <c r="BG769" s="190">
        <f>IF(N769="zákl. přenesená",J769,0)</f>
        <v>0</v>
      </c>
      <c r="BH769" s="190">
        <f>IF(N769="sníž. přenesená",J769,0)</f>
        <v>0</v>
      </c>
      <c r="BI769" s="190">
        <f>IF(N769="nulová",J769,0)</f>
        <v>0</v>
      </c>
      <c r="BJ769" s="18" t="s">
        <v>89</v>
      </c>
      <c r="BK769" s="190">
        <f>ROUND(I769*H769,2)</f>
        <v>0</v>
      </c>
      <c r="BL769" s="18" t="s">
        <v>237</v>
      </c>
      <c r="BM769" s="189" t="s">
        <v>1114</v>
      </c>
    </row>
    <row r="770" spans="1:65" s="2" customFormat="1">
      <c r="A770" s="36"/>
      <c r="B770" s="37"/>
      <c r="C770" s="38"/>
      <c r="D770" s="191" t="s">
        <v>149</v>
      </c>
      <c r="E770" s="38"/>
      <c r="F770" s="192" t="s">
        <v>1115</v>
      </c>
      <c r="G770" s="38"/>
      <c r="H770" s="38"/>
      <c r="I770" s="193"/>
      <c r="J770" s="38"/>
      <c r="K770" s="38"/>
      <c r="L770" s="41"/>
      <c r="M770" s="194"/>
      <c r="N770" s="195"/>
      <c r="O770" s="66"/>
      <c r="P770" s="66"/>
      <c r="Q770" s="66"/>
      <c r="R770" s="66"/>
      <c r="S770" s="66"/>
      <c r="T770" s="67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8" t="s">
        <v>149</v>
      </c>
      <c r="AU770" s="18" t="s">
        <v>91</v>
      </c>
    </row>
    <row r="771" spans="1:65" s="2" customFormat="1" ht="68.25">
      <c r="A771" s="36"/>
      <c r="B771" s="37"/>
      <c r="C771" s="38"/>
      <c r="D771" s="198" t="s">
        <v>451</v>
      </c>
      <c r="E771" s="38"/>
      <c r="F771" s="229" t="s">
        <v>1116</v>
      </c>
      <c r="G771" s="38"/>
      <c r="H771" s="38"/>
      <c r="I771" s="193"/>
      <c r="J771" s="38"/>
      <c r="K771" s="38"/>
      <c r="L771" s="41"/>
      <c r="M771" s="194"/>
      <c r="N771" s="195"/>
      <c r="O771" s="66"/>
      <c r="P771" s="66"/>
      <c r="Q771" s="66"/>
      <c r="R771" s="66"/>
      <c r="S771" s="66"/>
      <c r="T771" s="67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8" t="s">
        <v>451</v>
      </c>
      <c r="AU771" s="18" t="s">
        <v>91</v>
      </c>
    </row>
    <row r="772" spans="1:65" s="15" customFormat="1">
      <c r="B772" s="230"/>
      <c r="C772" s="231"/>
      <c r="D772" s="198" t="s">
        <v>151</v>
      </c>
      <c r="E772" s="232" t="s">
        <v>44</v>
      </c>
      <c r="F772" s="233" t="s">
        <v>958</v>
      </c>
      <c r="G772" s="231"/>
      <c r="H772" s="232" t="s">
        <v>44</v>
      </c>
      <c r="I772" s="234"/>
      <c r="J772" s="231"/>
      <c r="K772" s="231"/>
      <c r="L772" s="235"/>
      <c r="M772" s="236"/>
      <c r="N772" s="237"/>
      <c r="O772" s="237"/>
      <c r="P772" s="237"/>
      <c r="Q772" s="237"/>
      <c r="R772" s="237"/>
      <c r="S772" s="237"/>
      <c r="T772" s="238"/>
      <c r="AT772" s="239" t="s">
        <v>151</v>
      </c>
      <c r="AU772" s="239" t="s">
        <v>91</v>
      </c>
      <c r="AV772" s="15" t="s">
        <v>89</v>
      </c>
      <c r="AW772" s="15" t="s">
        <v>42</v>
      </c>
      <c r="AX772" s="15" t="s">
        <v>82</v>
      </c>
      <c r="AY772" s="239" t="s">
        <v>139</v>
      </c>
    </row>
    <row r="773" spans="1:65" s="13" customFormat="1" ht="22.5">
      <c r="B773" s="196"/>
      <c r="C773" s="197"/>
      <c r="D773" s="198" t="s">
        <v>151</v>
      </c>
      <c r="E773" s="199" t="s">
        <v>44</v>
      </c>
      <c r="F773" s="200" t="s">
        <v>761</v>
      </c>
      <c r="G773" s="197"/>
      <c r="H773" s="201">
        <v>69.040000000000006</v>
      </c>
      <c r="I773" s="202"/>
      <c r="J773" s="197"/>
      <c r="K773" s="197"/>
      <c r="L773" s="203"/>
      <c r="M773" s="204"/>
      <c r="N773" s="205"/>
      <c r="O773" s="205"/>
      <c r="P773" s="205"/>
      <c r="Q773" s="205"/>
      <c r="R773" s="205"/>
      <c r="S773" s="205"/>
      <c r="T773" s="206"/>
      <c r="AT773" s="207" t="s">
        <v>151</v>
      </c>
      <c r="AU773" s="207" t="s">
        <v>91</v>
      </c>
      <c r="AV773" s="13" t="s">
        <v>91</v>
      </c>
      <c r="AW773" s="13" t="s">
        <v>42</v>
      </c>
      <c r="AX773" s="13" t="s">
        <v>82</v>
      </c>
      <c r="AY773" s="207" t="s">
        <v>139</v>
      </c>
    </row>
    <row r="774" spans="1:65" s="15" customFormat="1">
      <c r="B774" s="230"/>
      <c r="C774" s="231"/>
      <c r="D774" s="198" t="s">
        <v>151</v>
      </c>
      <c r="E774" s="232" t="s">
        <v>44</v>
      </c>
      <c r="F774" s="233" t="s">
        <v>1117</v>
      </c>
      <c r="G774" s="231"/>
      <c r="H774" s="232" t="s">
        <v>44</v>
      </c>
      <c r="I774" s="234"/>
      <c r="J774" s="231"/>
      <c r="K774" s="231"/>
      <c r="L774" s="235"/>
      <c r="M774" s="236"/>
      <c r="N774" s="237"/>
      <c r="O774" s="237"/>
      <c r="P774" s="237"/>
      <c r="Q774" s="237"/>
      <c r="R774" s="237"/>
      <c r="S774" s="237"/>
      <c r="T774" s="238"/>
      <c r="AT774" s="239" t="s">
        <v>151</v>
      </c>
      <c r="AU774" s="239" t="s">
        <v>91</v>
      </c>
      <c r="AV774" s="15" t="s">
        <v>89</v>
      </c>
      <c r="AW774" s="15" t="s">
        <v>42</v>
      </c>
      <c r="AX774" s="15" t="s">
        <v>82</v>
      </c>
      <c r="AY774" s="239" t="s">
        <v>139</v>
      </c>
    </row>
    <row r="775" spans="1:65" s="13" customFormat="1" ht="22.5">
      <c r="B775" s="196"/>
      <c r="C775" s="197"/>
      <c r="D775" s="198" t="s">
        <v>151</v>
      </c>
      <c r="E775" s="199" t="s">
        <v>44</v>
      </c>
      <c r="F775" s="200" t="s">
        <v>761</v>
      </c>
      <c r="G775" s="197"/>
      <c r="H775" s="201">
        <v>69.040000000000006</v>
      </c>
      <c r="I775" s="202"/>
      <c r="J775" s="197"/>
      <c r="K775" s="197"/>
      <c r="L775" s="203"/>
      <c r="M775" s="204"/>
      <c r="N775" s="205"/>
      <c r="O775" s="205"/>
      <c r="P775" s="205"/>
      <c r="Q775" s="205"/>
      <c r="R775" s="205"/>
      <c r="S775" s="205"/>
      <c r="T775" s="206"/>
      <c r="AT775" s="207" t="s">
        <v>151</v>
      </c>
      <c r="AU775" s="207" t="s">
        <v>91</v>
      </c>
      <c r="AV775" s="13" t="s">
        <v>91</v>
      </c>
      <c r="AW775" s="13" t="s">
        <v>42</v>
      </c>
      <c r="AX775" s="13" t="s">
        <v>82</v>
      </c>
      <c r="AY775" s="207" t="s">
        <v>139</v>
      </c>
    </row>
    <row r="776" spans="1:65" s="14" customFormat="1">
      <c r="B776" s="218"/>
      <c r="C776" s="219"/>
      <c r="D776" s="198" t="s">
        <v>151</v>
      </c>
      <c r="E776" s="220" t="s">
        <v>44</v>
      </c>
      <c r="F776" s="221" t="s">
        <v>168</v>
      </c>
      <c r="G776" s="219"/>
      <c r="H776" s="222">
        <v>138.08000000000001</v>
      </c>
      <c r="I776" s="223"/>
      <c r="J776" s="219"/>
      <c r="K776" s="219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151</v>
      </c>
      <c r="AU776" s="228" t="s">
        <v>91</v>
      </c>
      <c r="AV776" s="14" t="s">
        <v>147</v>
      </c>
      <c r="AW776" s="14" t="s">
        <v>42</v>
      </c>
      <c r="AX776" s="14" t="s">
        <v>89</v>
      </c>
      <c r="AY776" s="228" t="s">
        <v>139</v>
      </c>
    </row>
    <row r="777" spans="1:65" s="2" customFormat="1" ht="37.9" customHeight="1">
      <c r="A777" s="36"/>
      <c r="B777" s="37"/>
      <c r="C777" s="178" t="s">
        <v>1118</v>
      </c>
      <c r="D777" s="178" t="s">
        <v>142</v>
      </c>
      <c r="E777" s="179" t="s">
        <v>1119</v>
      </c>
      <c r="F777" s="180" t="s">
        <v>1120</v>
      </c>
      <c r="G777" s="181" t="s">
        <v>198</v>
      </c>
      <c r="H777" s="182">
        <v>37.462000000000003</v>
      </c>
      <c r="I777" s="183"/>
      <c r="J777" s="184">
        <f>ROUND(I777*H777,2)</f>
        <v>0</v>
      </c>
      <c r="K777" s="180" t="s">
        <v>146</v>
      </c>
      <c r="L777" s="41"/>
      <c r="M777" s="185" t="s">
        <v>44</v>
      </c>
      <c r="N777" s="186" t="s">
        <v>53</v>
      </c>
      <c r="O777" s="66"/>
      <c r="P777" s="187">
        <f>O777*H777</f>
        <v>0</v>
      </c>
      <c r="Q777" s="187">
        <v>4.2500000000000003E-3</v>
      </c>
      <c r="R777" s="187">
        <f>Q777*H777</f>
        <v>0.15921350000000004</v>
      </c>
      <c r="S777" s="187">
        <v>0</v>
      </c>
      <c r="T777" s="188">
        <f>S777*H777</f>
        <v>0</v>
      </c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R777" s="189" t="s">
        <v>237</v>
      </c>
      <c r="AT777" s="189" t="s">
        <v>142</v>
      </c>
      <c r="AU777" s="189" t="s">
        <v>91</v>
      </c>
      <c r="AY777" s="18" t="s">
        <v>139</v>
      </c>
      <c r="BE777" s="190">
        <f>IF(N777="základní",J777,0)</f>
        <v>0</v>
      </c>
      <c r="BF777" s="190">
        <f>IF(N777="snížená",J777,0)</f>
        <v>0</v>
      </c>
      <c r="BG777" s="190">
        <f>IF(N777="zákl. přenesená",J777,0)</f>
        <v>0</v>
      </c>
      <c r="BH777" s="190">
        <f>IF(N777="sníž. přenesená",J777,0)</f>
        <v>0</v>
      </c>
      <c r="BI777" s="190">
        <f>IF(N777="nulová",J777,0)</f>
        <v>0</v>
      </c>
      <c r="BJ777" s="18" t="s">
        <v>89</v>
      </c>
      <c r="BK777" s="190">
        <f>ROUND(I777*H777,2)</f>
        <v>0</v>
      </c>
      <c r="BL777" s="18" t="s">
        <v>237</v>
      </c>
      <c r="BM777" s="189" t="s">
        <v>1121</v>
      </c>
    </row>
    <row r="778" spans="1:65" s="2" customFormat="1">
      <c r="A778" s="36"/>
      <c r="B778" s="37"/>
      <c r="C778" s="38"/>
      <c r="D778" s="191" t="s">
        <v>149</v>
      </c>
      <c r="E778" s="38"/>
      <c r="F778" s="192" t="s">
        <v>1122</v>
      </c>
      <c r="G778" s="38"/>
      <c r="H778" s="38"/>
      <c r="I778" s="193"/>
      <c r="J778" s="38"/>
      <c r="K778" s="38"/>
      <c r="L778" s="41"/>
      <c r="M778" s="194"/>
      <c r="N778" s="195"/>
      <c r="O778" s="66"/>
      <c r="P778" s="66"/>
      <c r="Q778" s="66"/>
      <c r="R778" s="66"/>
      <c r="S778" s="66"/>
      <c r="T778" s="67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T778" s="18" t="s">
        <v>149</v>
      </c>
      <c r="AU778" s="18" t="s">
        <v>91</v>
      </c>
    </row>
    <row r="779" spans="1:65" s="2" customFormat="1" ht="19.5">
      <c r="A779" s="36"/>
      <c r="B779" s="37"/>
      <c r="C779" s="38"/>
      <c r="D779" s="198" t="s">
        <v>451</v>
      </c>
      <c r="E779" s="38"/>
      <c r="F779" s="229" t="s">
        <v>1054</v>
      </c>
      <c r="G779" s="38"/>
      <c r="H779" s="38"/>
      <c r="I779" s="193"/>
      <c r="J779" s="38"/>
      <c r="K779" s="38"/>
      <c r="L779" s="41"/>
      <c r="M779" s="194"/>
      <c r="N779" s="195"/>
      <c r="O779" s="66"/>
      <c r="P779" s="66"/>
      <c r="Q779" s="66"/>
      <c r="R779" s="66"/>
      <c r="S779" s="66"/>
      <c r="T779" s="67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T779" s="18" t="s">
        <v>451</v>
      </c>
      <c r="AU779" s="18" t="s">
        <v>91</v>
      </c>
    </row>
    <row r="780" spans="1:65" s="13" customFormat="1">
      <c r="B780" s="196"/>
      <c r="C780" s="197"/>
      <c r="D780" s="198" t="s">
        <v>151</v>
      </c>
      <c r="E780" s="199" t="s">
        <v>44</v>
      </c>
      <c r="F780" s="200" t="s">
        <v>987</v>
      </c>
      <c r="G780" s="197"/>
      <c r="H780" s="201">
        <v>28.462</v>
      </c>
      <c r="I780" s="202"/>
      <c r="J780" s="197"/>
      <c r="K780" s="197"/>
      <c r="L780" s="203"/>
      <c r="M780" s="204"/>
      <c r="N780" s="205"/>
      <c r="O780" s="205"/>
      <c r="P780" s="205"/>
      <c r="Q780" s="205"/>
      <c r="R780" s="205"/>
      <c r="S780" s="205"/>
      <c r="T780" s="206"/>
      <c r="AT780" s="207" t="s">
        <v>151</v>
      </c>
      <c r="AU780" s="207" t="s">
        <v>91</v>
      </c>
      <c r="AV780" s="13" t="s">
        <v>91</v>
      </c>
      <c r="AW780" s="13" t="s">
        <v>42</v>
      </c>
      <c r="AX780" s="13" t="s">
        <v>82</v>
      </c>
      <c r="AY780" s="207" t="s">
        <v>139</v>
      </c>
    </row>
    <row r="781" spans="1:65" s="13" customFormat="1">
      <c r="B781" s="196"/>
      <c r="C781" s="197"/>
      <c r="D781" s="198" t="s">
        <v>151</v>
      </c>
      <c r="E781" s="199" t="s">
        <v>44</v>
      </c>
      <c r="F781" s="200" t="s">
        <v>989</v>
      </c>
      <c r="G781" s="197"/>
      <c r="H781" s="201">
        <v>9</v>
      </c>
      <c r="I781" s="202"/>
      <c r="J781" s="197"/>
      <c r="K781" s="197"/>
      <c r="L781" s="203"/>
      <c r="M781" s="204"/>
      <c r="N781" s="205"/>
      <c r="O781" s="205"/>
      <c r="P781" s="205"/>
      <c r="Q781" s="205"/>
      <c r="R781" s="205"/>
      <c r="S781" s="205"/>
      <c r="T781" s="206"/>
      <c r="AT781" s="207" t="s">
        <v>151</v>
      </c>
      <c r="AU781" s="207" t="s">
        <v>91</v>
      </c>
      <c r="AV781" s="13" t="s">
        <v>91</v>
      </c>
      <c r="AW781" s="13" t="s">
        <v>42</v>
      </c>
      <c r="AX781" s="13" t="s">
        <v>82</v>
      </c>
      <c r="AY781" s="207" t="s">
        <v>139</v>
      </c>
    </row>
    <row r="782" spans="1:65" s="14" customFormat="1">
      <c r="B782" s="218"/>
      <c r="C782" s="219"/>
      <c r="D782" s="198" t="s">
        <v>151</v>
      </c>
      <c r="E782" s="220" t="s">
        <v>44</v>
      </c>
      <c r="F782" s="221" t="s">
        <v>168</v>
      </c>
      <c r="G782" s="219"/>
      <c r="H782" s="222">
        <v>37.462000000000003</v>
      </c>
      <c r="I782" s="223"/>
      <c r="J782" s="219"/>
      <c r="K782" s="219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151</v>
      </c>
      <c r="AU782" s="228" t="s">
        <v>91</v>
      </c>
      <c r="AV782" s="14" t="s">
        <v>147</v>
      </c>
      <c r="AW782" s="14" t="s">
        <v>42</v>
      </c>
      <c r="AX782" s="14" t="s">
        <v>89</v>
      </c>
      <c r="AY782" s="228" t="s">
        <v>139</v>
      </c>
    </row>
    <row r="783" spans="1:65" s="2" customFormat="1" ht="37.9" customHeight="1">
      <c r="A783" s="36"/>
      <c r="B783" s="37"/>
      <c r="C783" s="178" t="s">
        <v>1123</v>
      </c>
      <c r="D783" s="178" t="s">
        <v>142</v>
      </c>
      <c r="E783" s="179" t="s">
        <v>1124</v>
      </c>
      <c r="F783" s="180" t="s">
        <v>1125</v>
      </c>
      <c r="G783" s="181" t="s">
        <v>198</v>
      </c>
      <c r="H783" s="182">
        <v>6.5</v>
      </c>
      <c r="I783" s="183"/>
      <c r="J783" s="184">
        <f>ROUND(I783*H783,2)</f>
        <v>0</v>
      </c>
      <c r="K783" s="180" t="s">
        <v>146</v>
      </c>
      <c r="L783" s="41"/>
      <c r="M783" s="185" t="s">
        <v>44</v>
      </c>
      <c r="N783" s="186" t="s">
        <v>53</v>
      </c>
      <c r="O783" s="66"/>
      <c r="P783" s="187">
        <f>O783*H783</f>
        <v>0</v>
      </c>
      <c r="Q783" s="187">
        <v>5.6499999999999996E-3</v>
      </c>
      <c r="R783" s="187">
        <f>Q783*H783</f>
        <v>3.6725000000000001E-2</v>
      </c>
      <c r="S783" s="187">
        <v>0</v>
      </c>
      <c r="T783" s="188">
        <f>S783*H783</f>
        <v>0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189" t="s">
        <v>237</v>
      </c>
      <c r="AT783" s="189" t="s">
        <v>142</v>
      </c>
      <c r="AU783" s="189" t="s">
        <v>91</v>
      </c>
      <c r="AY783" s="18" t="s">
        <v>139</v>
      </c>
      <c r="BE783" s="190">
        <f>IF(N783="základní",J783,0)</f>
        <v>0</v>
      </c>
      <c r="BF783" s="190">
        <f>IF(N783="snížená",J783,0)</f>
        <v>0</v>
      </c>
      <c r="BG783" s="190">
        <f>IF(N783="zákl. přenesená",J783,0)</f>
        <v>0</v>
      </c>
      <c r="BH783" s="190">
        <f>IF(N783="sníž. přenesená",J783,0)</f>
        <v>0</v>
      </c>
      <c r="BI783" s="190">
        <f>IF(N783="nulová",J783,0)</f>
        <v>0</v>
      </c>
      <c r="BJ783" s="18" t="s">
        <v>89</v>
      </c>
      <c r="BK783" s="190">
        <f>ROUND(I783*H783,2)</f>
        <v>0</v>
      </c>
      <c r="BL783" s="18" t="s">
        <v>237</v>
      </c>
      <c r="BM783" s="189" t="s">
        <v>1126</v>
      </c>
    </row>
    <row r="784" spans="1:65" s="2" customFormat="1">
      <c r="A784" s="36"/>
      <c r="B784" s="37"/>
      <c r="C784" s="38"/>
      <c r="D784" s="191" t="s">
        <v>149</v>
      </c>
      <c r="E784" s="38"/>
      <c r="F784" s="192" t="s">
        <v>1127</v>
      </c>
      <c r="G784" s="38"/>
      <c r="H784" s="38"/>
      <c r="I784" s="193"/>
      <c r="J784" s="38"/>
      <c r="K784" s="38"/>
      <c r="L784" s="41"/>
      <c r="M784" s="194"/>
      <c r="N784" s="195"/>
      <c r="O784" s="66"/>
      <c r="P784" s="66"/>
      <c r="Q784" s="66"/>
      <c r="R784" s="66"/>
      <c r="S784" s="66"/>
      <c r="T784" s="67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T784" s="18" t="s">
        <v>149</v>
      </c>
      <c r="AU784" s="18" t="s">
        <v>91</v>
      </c>
    </row>
    <row r="785" spans="1:65" s="2" customFormat="1" ht="19.5">
      <c r="A785" s="36"/>
      <c r="B785" s="37"/>
      <c r="C785" s="38"/>
      <c r="D785" s="198" t="s">
        <v>451</v>
      </c>
      <c r="E785" s="38"/>
      <c r="F785" s="229" t="s">
        <v>1109</v>
      </c>
      <c r="G785" s="38"/>
      <c r="H785" s="38"/>
      <c r="I785" s="193"/>
      <c r="J785" s="38"/>
      <c r="K785" s="38"/>
      <c r="L785" s="41"/>
      <c r="M785" s="194"/>
      <c r="N785" s="195"/>
      <c r="O785" s="66"/>
      <c r="P785" s="66"/>
      <c r="Q785" s="66"/>
      <c r="R785" s="66"/>
      <c r="S785" s="66"/>
      <c r="T785" s="67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T785" s="18" t="s">
        <v>451</v>
      </c>
      <c r="AU785" s="18" t="s">
        <v>91</v>
      </c>
    </row>
    <row r="786" spans="1:65" s="13" customFormat="1">
      <c r="B786" s="196"/>
      <c r="C786" s="197"/>
      <c r="D786" s="198" t="s">
        <v>151</v>
      </c>
      <c r="E786" s="199" t="s">
        <v>44</v>
      </c>
      <c r="F786" s="200" t="s">
        <v>988</v>
      </c>
      <c r="G786" s="197"/>
      <c r="H786" s="201">
        <v>6.5</v>
      </c>
      <c r="I786" s="202"/>
      <c r="J786" s="197"/>
      <c r="K786" s="197"/>
      <c r="L786" s="203"/>
      <c r="M786" s="204"/>
      <c r="N786" s="205"/>
      <c r="O786" s="205"/>
      <c r="P786" s="205"/>
      <c r="Q786" s="205"/>
      <c r="R786" s="205"/>
      <c r="S786" s="205"/>
      <c r="T786" s="206"/>
      <c r="AT786" s="207" t="s">
        <v>151</v>
      </c>
      <c r="AU786" s="207" t="s">
        <v>91</v>
      </c>
      <c r="AV786" s="13" t="s">
        <v>91</v>
      </c>
      <c r="AW786" s="13" t="s">
        <v>42</v>
      </c>
      <c r="AX786" s="13" t="s">
        <v>89</v>
      </c>
      <c r="AY786" s="207" t="s">
        <v>139</v>
      </c>
    </row>
    <row r="787" spans="1:65" s="2" customFormat="1" ht="37.9" customHeight="1">
      <c r="A787" s="36"/>
      <c r="B787" s="37"/>
      <c r="C787" s="178" t="s">
        <v>1128</v>
      </c>
      <c r="D787" s="178" t="s">
        <v>142</v>
      </c>
      <c r="E787" s="179" t="s">
        <v>1129</v>
      </c>
      <c r="F787" s="180" t="s">
        <v>1130</v>
      </c>
      <c r="G787" s="181" t="s">
        <v>198</v>
      </c>
      <c r="H787" s="182">
        <v>45.4</v>
      </c>
      <c r="I787" s="183"/>
      <c r="J787" s="184">
        <f>ROUND(I787*H787,2)</f>
        <v>0</v>
      </c>
      <c r="K787" s="180" t="s">
        <v>146</v>
      </c>
      <c r="L787" s="41"/>
      <c r="M787" s="185" t="s">
        <v>44</v>
      </c>
      <c r="N787" s="186" t="s">
        <v>53</v>
      </c>
      <c r="O787" s="66"/>
      <c r="P787" s="187">
        <f>O787*H787</f>
        <v>0</v>
      </c>
      <c r="Q787" s="187">
        <v>8.5000000000000006E-3</v>
      </c>
      <c r="R787" s="187">
        <f>Q787*H787</f>
        <v>0.38590000000000002</v>
      </c>
      <c r="S787" s="187">
        <v>0</v>
      </c>
      <c r="T787" s="188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89" t="s">
        <v>237</v>
      </c>
      <c r="AT787" s="189" t="s">
        <v>142</v>
      </c>
      <c r="AU787" s="189" t="s">
        <v>91</v>
      </c>
      <c r="AY787" s="18" t="s">
        <v>139</v>
      </c>
      <c r="BE787" s="190">
        <f>IF(N787="základní",J787,0)</f>
        <v>0</v>
      </c>
      <c r="BF787" s="190">
        <f>IF(N787="snížená",J787,0)</f>
        <v>0</v>
      </c>
      <c r="BG787" s="190">
        <f>IF(N787="zákl. přenesená",J787,0)</f>
        <v>0</v>
      </c>
      <c r="BH787" s="190">
        <f>IF(N787="sníž. přenesená",J787,0)</f>
        <v>0</v>
      </c>
      <c r="BI787" s="190">
        <f>IF(N787="nulová",J787,0)</f>
        <v>0</v>
      </c>
      <c r="BJ787" s="18" t="s">
        <v>89</v>
      </c>
      <c r="BK787" s="190">
        <f>ROUND(I787*H787,2)</f>
        <v>0</v>
      </c>
      <c r="BL787" s="18" t="s">
        <v>237</v>
      </c>
      <c r="BM787" s="189" t="s">
        <v>1131</v>
      </c>
    </row>
    <row r="788" spans="1:65" s="2" customFormat="1">
      <c r="A788" s="36"/>
      <c r="B788" s="37"/>
      <c r="C788" s="38"/>
      <c r="D788" s="191" t="s">
        <v>149</v>
      </c>
      <c r="E788" s="38"/>
      <c r="F788" s="192" t="s">
        <v>1132</v>
      </c>
      <c r="G788" s="38"/>
      <c r="H788" s="38"/>
      <c r="I788" s="193"/>
      <c r="J788" s="38"/>
      <c r="K788" s="38"/>
      <c r="L788" s="41"/>
      <c r="M788" s="194"/>
      <c r="N788" s="195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8" t="s">
        <v>149</v>
      </c>
      <c r="AU788" s="18" t="s">
        <v>91</v>
      </c>
    </row>
    <row r="789" spans="1:65" s="2" customFormat="1" ht="19.5">
      <c r="A789" s="36"/>
      <c r="B789" s="37"/>
      <c r="C789" s="38"/>
      <c r="D789" s="198" t="s">
        <v>451</v>
      </c>
      <c r="E789" s="38"/>
      <c r="F789" s="229" t="s">
        <v>1109</v>
      </c>
      <c r="G789" s="38"/>
      <c r="H789" s="38"/>
      <c r="I789" s="193"/>
      <c r="J789" s="38"/>
      <c r="K789" s="38"/>
      <c r="L789" s="41"/>
      <c r="M789" s="194"/>
      <c r="N789" s="195"/>
      <c r="O789" s="66"/>
      <c r="P789" s="66"/>
      <c r="Q789" s="66"/>
      <c r="R789" s="66"/>
      <c r="S789" s="66"/>
      <c r="T789" s="67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T789" s="18" t="s">
        <v>451</v>
      </c>
      <c r="AU789" s="18" t="s">
        <v>91</v>
      </c>
    </row>
    <row r="790" spans="1:65" s="13" customFormat="1">
      <c r="B790" s="196"/>
      <c r="C790" s="197"/>
      <c r="D790" s="198" t="s">
        <v>151</v>
      </c>
      <c r="E790" s="199" t="s">
        <v>44</v>
      </c>
      <c r="F790" s="200" t="s">
        <v>1133</v>
      </c>
      <c r="G790" s="197"/>
      <c r="H790" s="201">
        <v>45.4</v>
      </c>
      <c r="I790" s="202"/>
      <c r="J790" s="197"/>
      <c r="K790" s="197"/>
      <c r="L790" s="203"/>
      <c r="M790" s="204"/>
      <c r="N790" s="205"/>
      <c r="O790" s="205"/>
      <c r="P790" s="205"/>
      <c r="Q790" s="205"/>
      <c r="R790" s="205"/>
      <c r="S790" s="205"/>
      <c r="T790" s="206"/>
      <c r="AT790" s="207" t="s">
        <v>151</v>
      </c>
      <c r="AU790" s="207" t="s">
        <v>91</v>
      </c>
      <c r="AV790" s="13" t="s">
        <v>91</v>
      </c>
      <c r="AW790" s="13" t="s">
        <v>42</v>
      </c>
      <c r="AX790" s="13" t="s">
        <v>89</v>
      </c>
      <c r="AY790" s="207" t="s">
        <v>139</v>
      </c>
    </row>
    <row r="791" spans="1:65" s="2" customFormat="1" ht="44.25" customHeight="1">
      <c r="A791" s="36"/>
      <c r="B791" s="37"/>
      <c r="C791" s="178" t="s">
        <v>1134</v>
      </c>
      <c r="D791" s="178" t="s">
        <v>142</v>
      </c>
      <c r="E791" s="179" t="s">
        <v>1135</v>
      </c>
      <c r="F791" s="180" t="s">
        <v>1136</v>
      </c>
      <c r="G791" s="181" t="s">
        <v>198</v>
      </c>
      <c r="H791" s="182">
        <v>45.4</v>
      </c>
      <c r="I791" s="183"/>
      <c r="J791" s="184">
        <f>ROUND(I791*H791,2)</f>
        <v>0</v>
      </c>
      <c r="K791" s="180" t="s">
        <v>146</v>
      </c>
      <c r="L791" s="41"/>
      <c r="M791" s="185" t="s">
        <v>44</v>
      </c>
      <c r="N791" s="186" t="s">
        <v>53</v>
      </c>
      <c r="O791" s="66"/>
      <c r="P791" s="187">
        <f>O791*H791</f>
        <v>0</v>
      </c>
      <c r="Q791" s="187">
        <v>4.3200000000000001E-3</v>
      </c>
      <c r="R791" s="187">
        <f>Q791*H791</f>
        <v>0.196128</v>
      </c>
      <c r="S791" s="187">
        <v>0</v>
      </c>
      <c r="T791" s="188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89" t="s">
        <v>237</v>
      </c>
      <c r="AT791" s="189" t="s">
        <v>142</v>
      </c>
      <c r="AU791" s="189" t="s">
        <v>91</v>
      </c>
      <c r="AY791" s="18" t="s">
        <v>139</v>
      </c>
      <c r="BE791" s="190">
        <f>IF(N791="základní",J791,0)</f>
        <v>0</v>
      </c>
      <c r="BF791" s="190">
        <f>IF(N791="snížená",J791,0)</f>
        <v>0</v>
      </c>
      <c r="BG791" s="190">
        <f>IF(N791="zákl. přenesená",J791,0)</f>
        <v>0</v>
      </c>
      <c r="BH791" s="190">
        <f>IF(N791="sníž. přenesená",J791,0)</f>
        <v>0</v>
      </c>
      <c r="BI791" s="190">
        <f>IF(N791="nulová",J791,0)</f>
        <v>0</v>
      </c>
      <c r="BJ791" s="18" t="s">
        <v>89</v>
      </c>
      <c r="BK791" s="190">
        <f>ROUND(I791*H791,2)</f>
        <v>0</v>
      </c>
      <c r="BL791" s="18" t="s">
        <v>237</v>
      </c>
      <c r="BM791" s="189" t="s">
        <v>1137</v>
      </c>
    </row>
    <row r="792" spans="1:65" s="2" customFormat="1">
      <c r="A792" s="36"/>
      <c r="B792" s="37"/>
      <c r="C792" s="38"/>
      <c r="D792" s="191" t="s">
        <v>149</v>
      </c>
      <c r="E792" s="38"/>
      <c r="F792" s="192" t="s">
        <v>1138</v>
      </c>
      <c r="G792" s="38"/>
      <c r="H792" s="38"/>
      <c r="I792" s="193"/>
      <c r="J792" s="38"/>
      <c r="K792" s="38"/>
      <c r="L792" s="41"/>
      <c r="M792" s="194"/>
      <c r="N792" s="195"/>
      <c r="O792" s="66"/>
      <c r="P792" s="66"/>
      <c r="Q792" s="66"/>
      <c r="R792" s="66"/>
      <c r="S792" s="66"/>
      <c r="T792" s="67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8" t="s">
        <v>149</v>
      </c>
      <c r="AU792" s="18" t="s">
        <v>91</v>
      </c>
    </row>
    <row r="793" spans="1:65" s="13" customFormat="1">
      <c r="B793" s="196"/>
      <c r="C793" s="197"/>
      <c r="D793" s="198" t="s">
        <v>151</v>
      </c>
      <c r="E793" s="199" t="s">
        <v>44</v>
      </c>
      <c r="F793" s="200" t="s">
        <v>1133</v>
      </c>
      <c r="G793" s="197"/>
      <c r="H793" s="201">
        <v>45.4</v>
      </c>
      <c r="I793" s="202"/>
      <c r="J793" s="197"/>
      <c r="K793" s="197"/>
      <c r="L793" s="203"/>
      <c r="M793" s="204"/>
      <c r="N793" s="205"/>
      <c r="O793" s="205"/>
      <c r="P793" s="205"/>
      <c r="Q793" s="205"/>
      <c r="R793" s="205"/>
      <c r="S793" s="205"/>
      <c r="T793" s="206"/>
      <c r="AT793" s="207" t="s">
        <v>151</v>
      </c>
      <c r="AU793" s="207" t="s">
        <v>91</v>
      </c>
      <c r="AV793" s="13" t="s">
        <v>91</v>
      </c>
      <c r="AW793" s="13" t="s">
        <v>42</v>
      </c>
      <c r="AX793" s="13" t="s">
        <v>89</v>
      </c>
      <c r="AY793" s="207" t="s">
        <v>139</v>
      </c>
    </row>
    <row r="794" spans="1:65" s="2" customFormat="1" ht="44.25" customHeight="1">
      <c r="A794" s="36"/>
      <c r="B794" s="37"/>
      <c r="C794" s="178" t="s">
        <v>1139</v>
      </c>
      <c r="D794" s="178" t="s">
        <v>142</v>
      </c>
      <c r="E794" s="179" t="s">
        <v>1140</v>
      </c>
      <c r="F794" s="180" t="s">
        <v>1141</v>
      </c>
      <c r="G794" s="181" t="s">
        <v>198</v>
      </c>
      <c r="H794" s="182">
        <v>18.5</v>
      </c>
      <c r="I794" s="183"/>
      <c r="J794" s="184">
        <f>ROUND(I794*H794,2)</f>
        <v>0</v>
      </c>
      <c r="K794" s="180" t="s">
        <v>146</v>
      </c>
      <c r="L794" s="41"/>
      <c r="M794" s="185" t="s">
        <v>44</v>
      </c>
      <c r="N794" s="186" t="s">
        <v>53</v>
      </c>
      <c r="O794" s="66"/>
      <c r="P794" s="187">
        <f>O794*H794</f>
        <v>0</v>
      </c>
      <c r="Q794" s="187">
        <v>5.3800000000000002E-3</v>
      </c>
      <c r="R794" s="187">
        <f>Q794*H794</f>
        <v>9.9530000000000007E-2</v>
      </c>
      <c r="S794" s="187">
        <v>0</v>
      </c>
      <c r="T794" s="188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189" t="s">
        <v>237</v>
      </c>
      <c r="AT794" s="189" t="s">
        <v>142</v>
      </c>
      <c r="AU794" s="189" t="s">
        <v>91</v>
      </c>
      <c r="AY794" s="18" t="s">
        <v>139</v>
      </c>
      <c r="BE794" s="190">
        <f>IF(N794="základní",J794,0)</f>
        <v>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8" t="s">
        <v>89</v>
      </c>
      <c r="BK794" s="190">
        <f>ROUND(I794*H794,2)</f>
        <v>0</v>
      </c>
      <c r="BL794" s="18" t="s">
        <v>237</v>
      </c>
      <c r="BM794" s="189" t="s">
        <v>1142</v>
      </c>
    </row>
    <row r="795" spans="1:65" s="2" customFormat="1">
      <c r="A795" s="36"/>
      <c r="B795" s="37"/>
      <c r="C795" s="38"/>
      <c r="D795" s="191" t="s">
        <v>149</v>
      </c>
      <c r="E795" s="38"/>
      <c r="F795" s="192" t="s">
        <v>1143</v>
      </c>
      <c r="G795" s="38"/>
      <c r="H795" s="38"/>
      <c r="I795" s="193"/>
      <c r="J795" s="38"/>
      <c r="K795" s="38"/>
      <c r="L795" s="41"/>
      <c r="M795" s="194"/>
      <c r="N795" s="195"/>
      <c r="O795" s="66"/>
      <c r="P795" s="66"/>
      <c r="Q795" s="66"/>
      <c r="R795" s="66"/>
      <c r="S795" s="66"/>
      <c r="T795" s="67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T795" s="18" t="s">
        <v>149</v>
      </c>
      <c r="AU795" s="18" t="s">
        <v>91</v>
      </c>
    </row>
    <row r="796" spans="1:65" s="2" customFormat="1" ht="19.5">
      <c r="A796" s="36"/>
      <c r="B796" s="37"/>
      <c r="C796" s="38"/>
      <c r="D796" s="198" t="s">
        <v>451</v>
      </c>
      <c r="E796" s="38"/>
      <c r="F796" s="229" t="s">
        <v>1109</v>
      </c>
      <c r="G796" s="38"/>
      <c r="H796" s="38"/>
      <c r="I796" s="193"/>
      <c r="J796" s="38"/>
      <c r="K796" s="38"/>
      <c r="L796" s="41"/>
      <c r="M796" s="194"/>
      <c r="N796" s="195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8" t="s">
        <v>451</v>
      </c>
      <c r="AU796" s="18" t="s">
        <v>91</v>
      </c>
    </row>
    <row r="797" spans="1:65" s="13" customFormat="1">
      <c r="B797" s="196"/>
      <c r="C797" s="197"/>
      <c r="D797" s="198" t="s">
        <v>151</v>
      </c>
      <c r="E797" s="199" t="s">
        <v>44</v>
      </c>
      <c r="F797" s="200" t="s">
        <v>1144</v>
      </c>
      <c r="G797" s="197"/>
      <c r="H797" s="201">
        <v>18.5</v>
      </c>
      <c r="I797" s="202"/>
      <c r="J797" s="197"/>
      <c r="K797" s="197"/>
      <c r="L797" s="203"/>
      <c r="M797" s="204"/>
      <c r="N797" s="205"/>
      <c r="O797" s="205"/>
      <c r="P797" s="205"/>
      <c r="Q797" s="205"/>
      <c r="R797" s="205"/>
      <c r="S797" s="205"/>
      <c r="T797" s="206"/>
      <c r="AT797" s="207" t="s">
        <v>151</v>
      </c>
      <c r="AU797" s="207" t="s">
        <v>91</v>
      </c>
      <c r="AV797" s="13" t="s">
        <v>91</v>
      </c>
      <c r="AW797" s="13" t="s">
        <v>42</v>
      </c>
      <c r="AX797" s="13" t="s">
        <v>89</v>
      </c>
      <c r="AY797" s="207" t="s">
        <v>139</v>
      </c>
    </row>
    <row r="798" spans="1:65" s="2" customFormat="1" ht="44.25" customHeight="1">
      <c r="A798" s="36"/>
      <c r="B798" s="37"/>
      <c r="C798" s="178" t="s">
        <v>1145</v>
      </c>
      <c r="D798" s="178" t="s">
        <v>142</v>
      </c>
      <c r="E798" s="179" t="s">
        <v>1146</v>
      </c>
      <c r="F798" s="180" t="s">
        <v>1147</v>
      </c>
      <c r="G798" s="181" t="s">
        <v>162</v>
      </c>
      <c r="H798" s="182">
        <v>6.16</v>
      </c>
      <c r="I798" s="183"/>
      <c r="J798" s="184">
        <f>ROUND(I798*H798,2)</f>
        <v>0</v>
      </c>
      <c r="K798" s="180" t="s">
        <v>146</v>
      </c>
      <c r="L798" s="41"/>
      <c r="M798" s="185" t="s">
        <v>44</v>
      </c>
      <c r="N798" s="186" t="s">
        <v>53</v>
      </c>
      <c r="O798" s="66"/>
      <c r="P798" s="187">
        <f>O798*H798</f>
        <v>0</v>
      </c>
      <c r="Q798" s="187">
        <v>9.5999999999999992E-3</v>
      </c>
      <c r="R798" s="187">
        <f>Q798*H798</f>
        <v>5.9135999999999994E-2</v>
      </c>
      <c r="S798" s="187">
        <v>0</v>
      </c>
      <c r="T798" s="188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89" t="s">
        <v>237</v>
      </c>
      <c r="AT798" s="189" t="s">
        <v>142</v>
      </c>
      <c r="AU798" s="189" t="s">
        <v>91</v>
      </c>
      <c r="AY798" s="18" t="s">
        <v>139</v>
      </c>
      <c r="BE798" s="190">
        <f>IF(N798="základní",J798,0)</f>
        <v>0</v>
      </c>
      <c r="BF798" s="190">
        <f>IF(N798="snížená",J798,0)</f>
        <v>0</v>
      </c>
      <c r="BG798" s="190">
        <f>IF(N798="zákl. přenesená",J798,0)</f>
        <v>0</v>
      </c>
      <c r="BH798" s="190">
        <f>IF(N798="sníž. přenesená",J798,0)</f>
        <v>0</v>
      </c>
      <c r="BI798" s="190">
        <f>IF(N798="nulová",J798,0)</f>
        <v>0</v>
      </c>
      <c r="BJ798" s="18" t="s">
        <v>89</v>
      </c>
      <c r="BK798" s="190">
        <f>ROUND(I798*H798,2)</f>
        <v>0</v>
      </c>
      <c r="BL798" s="18" t="s">
        <v>237</v>
      </c>
      <c r="BM798" s="189" t="s">
        <v>1148</v>
      </c>
    </row>
    <row r="799" spans="1:65" s="2" customFormat="1">
      <c r="A799" s="36"/>
      <c r="B799" s="37"/>
      <c r="C799" s="38"/>
      <c r="D799" s="191" t="s">
        <v>149</v>
      </c>
      <c r="E799" s="38"/>
      <c r="F799" s="192" t="s">
        <v>1149</v>
      </c>
      <c r="G799" s="38"/>
      <c r="H799" s="38"/>
      <c r="I799" s="193"/>
      <c r="J799" s="38"/>
      <c r="K799" s="38"/>
      <c r="L799" s="41"/>
      <c r="M799" s="194"/>
      <c r="N799" s="195"/>
      <c r="O799" s="66"/>
      <c r="P799" s="66"/>
      <c r="Q799" s="66"/>
      <c r="R799" s="66"/>
      <c r="S799" s="66"/>
      <c r="T799" s="67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T799" s="18" t="s">
        <v>149</v>
      </c>
      <c r="AU799" s="18" t="s">
        <v>91</v>
      </c>
    </row>
    <row r="800" spans="1:65" s="2" customFormat="1" ht="19.5">
      <c r="A800" s="36"/>
      <c r="B800" s="37"/>
      <c r="C800" s="38"/>
      <c r="D800" s="198" t="s">
        <v>451</v>
      </c>
      <c r="E800" s="38"/>
      <c r="F800" s="229" t="s">
        <v>1109</v>
      </c>
      <c r="G800" s="38"/>
      <c r="H800" s="38"/>
      <c r="I800" s="193"/>
      <c r="J800" s="38"/>
      <c r="K800" s="38"/>
      <c r="L800" s="41"/>
      <c r="M800" s="194"/>
      <c r="N800" s="195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8" t="s">
        <v>451</v>
      </c>
      <c r="AU800" s="18" t="s">
        <v>91</v>
      </c>
    </row>
    <row r="801" spans="1:65" s="13" customFormat="1">
      <c r="B801" s="196"/>
      <c r="C801" s="197"/>
      <c r="D801" s="198" t="s">
        <v>151</v>
      </c>
      <c r="E801" s="199" t="s">
        <v>44</v>
      </c>
      <c r="F801" s="200" t="s">
        <v>1150</v>
      </c>
      <c r="G801" s="197"/>
      <c r="H801" s="201">
        <v>6.16</v>
      </c>
      <c r="I801" s="202"/>
      <c r="J801" s="197"/>
      <c r="K801" s="197"/>
      <c r="L801" s="203"/>
      <c r="M801" s="204"/>
      <c r="N801" s="205"/>
      <c r="O801" s="205"/>
      <c r="P801" s="205"/>
      <c r="Q801" s="205"/>
      <c r="R801" s="205"/>
      <c r="S801" s="205"/>
      <c r="T801" s="206"/>
      <c r="AT801" s="207" t="s">
        <v>151</v>
      </c>
      <c r="AU801" s="207" t="s">
        <v>91</v>
      </c>
      <c r="AV801" s="13" t="s">
        <v>91</v>
      </c>
      <c r="AW801" s="13" t="s">
        <v>42</v>
      </c>
      <c r="AX801" s="13" t="s">
        <v>89</v>
      </c>
      <c r="AY801" s="207" t="s">
        <v>139</v>
      </c>
    </row>
    <row r="802" spans="1:65" s="2" customFormat="1" ht="55.5" customHeight="1">
      <c r="A802" s="36"/>
      <c r="B802" s="37"/>
      <c r="C802" s="178" t="s">
        <v>1151</v>
      </c>
      <c r="D802" s="178" t="s">
        <v>142</v>
      </c>
      <c r="E802" s="179" t="s">
        <v>1152</v>
      </c>
      <c r="F802" s="180" t="s">
        <v>1153</v>
      </c>
      <c r="G802" s="181" t="s">
        <v>547</v>
      </c>
      <c r="H802" s="182">
        <v>5</v>
      </c>
      <c r="I802" s="183"/>
      <c r="J802" s="184">
        <f>ROUND(I802*H802,2)</f>
        <v>0</v>
      </c>
      <c r="K802" s="180" t="s">
        <v>146</v>
      </c>
      <c r="L802" s="41"/>
      <c r="M802" s="185" t="s">
        <v>44</v>
      </c>
      <c r="N802" s="186" t="s">
        <v>53</v>
      </c>
      <c r="O802" s="66"/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189" t="s">
        <v>237</v>
      </c>
      <c r="AT802" s="189" t="s">
        <v>142</v>
      </c>
      <c r="AU802" s="189" t="s">
        <v>91</v>
      </c>
      <c r="AY802" s="18" t="s">
        <v>139</v>
      </c>
      <c r="BE802" s="190">
        <f>IF(N802="základní",J802,0)</f>
        <v>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8" t="s">
        <v>89</v>
      </c>
      <c r="BK802" s="190">
        <f>ROUND(I802*H802,2)</f>
        <v>0</v>
      </c>
      <c r="BL802" s="18" t="s">
        <v>237</v>
      </c>
      <c r="BM802" s="189" t="s">
        <v>1154</v>
      </c>
    </row>
    <row r="803" spans="1:65" s="2" customFormat="1">
      <c r="A803" s="36"/>
      <c r="B803" s="37"/>
      <c r="C803" s="38"/>
      <c r="D803" s="191" t="s">
        <v>149</v>
      </c>
      <c r="E803" s="38"/>
      <c r="F803" s="192" t="s">
        <v>1155</v>
      </c>
      <c r="G803" s="38"/>
      <c r="H803" s="38"/>
      <c r="I803" s="193"/>
      <c r="J803" s="38"/>
      <c r="K803" s="38"/>
      <c r="L803" s="41"/>
      <c r="M803" s="194"/>
      <c r="N803" s="195"/>
      <c r="O803" s="66"/>
      <c r="P803" s="66"/>
      <c r="Q803" s="66"/>
      <c r="R803" s="66"/>
      <c r="S803" s="66"/>
      <c r="T803" s="67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8" t="s">
        <v>149</v>
      </c>
      <c r="AU803" s="18" t="s">
        <v>91</v>
      </c>
    </row>
    <row r="804" spans="1:65" s="2" customFormat="1" ht="19.5">
      <c r="A804" s="36"/>
      <c r="B804" s="37"/>
      <c r="C804" s="38"/>
      <c r="D804" s="198" t="s">
        <v>451</v>
      </c>
      <c r="E804" s="38"/>
      <c r="F804" s="229" t="s">
        <v>1109</v>
      </c>
      <c r="G804" s="38"/>
      <c r="H804" s="38"/>
      <c r="I804" s="193"/>
      <c r="J804" s="38"/>
      <c r="K804" s="38"/>
      <c r="L804" s="41"/>
      <c r="M804" s="194"/>
      <c r="N804" s="195"/>
      <c r="O804" s="66"/>
      <c r="P804" s="66"/>
      <c r="Q804" s="66"/>
      <c r="R804" s="66"/>
      <c r="S804" s="66"/>
      <c r="T804" s="67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T804" s="18" t="s">
        <v>451</v>
      </c>
      <c r="AU804" s="18" t="s">
        <v>91</v>
      </c>
    </row>
    <row r="805" spans="1:65" s="13" customFormat="1">
      <c r="B805" s="196"/>
      <c r="C805" s="197"/>
      <c r="D805" s="198" t="s">
        <v>151</v>
      </c>
      <c r="E805" s="199" t="s">
        <v>44</v>
      </c>
      <c r="F805" s="200" t="s">
        <v>1156</v>
      </c>
      <c r="G805" s="197"/>
      <c r="H805" s="201">
        <v>4</v>
      </c>
      <c r="I805" s="202"/>
      <c r="J805" s="197"/>
      <c r="K805" s="197"/>
      <c r="L805" s="203"/>
      <c r="M805" s="204"/>
      <c r="N805" s="205"/>
      <c r="O805" s="205"/>
      <c r="P805" s="205"/>
      <c r="Q805" s="205"/>
      <c r="R805" s="205"/>
      <c r="S805" s="205"/>
      <c r="T805" s="206"/>
      <c r="AT805" s="207" t="s">
        <v>151</v>
      </c>
      <c r="AU805" s="207" t="s">
        <v>91</v>
      </c>
      <c r="AV805" s="13" t="s">
        <v>91</v>
      </c>
      <c r="AW805" s="13" t="s">
        <v>42</v>
      </c>
      <c r="AX805" s="13" t="s">
        <v>82</v>
      </c>
      <c r="AY805" s="207" t="s">
        <v>139</v>
      </c>
    </row>
    <row r="806" spans="1:65" s="13" customFormat="1">
      <c r="B806" s="196"/>
      <c r="C806" s="197"/>
      <c r="D806" s="198" t="s">
        <v>151</v>
      </c>
      <c r="E806" s="199" t="s">
        <v>44</v>
      </c>
      <c r="F806" s="200" t="s">
        <v>1157</v>
      </c>
      <c r="G806" s="197"/>
      <c r="H806" s="201">
        <v>1</v>
      </c>
      <c r="I806" s="202"/>
      <c r="J806" s="197"/>
      <c r="K806" s="197"/>
      <c r="L806" s="203"/>
      <c r="M806" s="204"/>
      <c r="N806" s="205"/>
      <c r="O806" s="205"/>
      <c r="P806" s="205"/>
      <c r="Q806" s="205"/>
      <c r="R806" s="205"/>
      <c r="S806" s="205"/>
      <c r="T806" s="206"/>
      <c r="AT806" s="207" t="s">
        <v>151</v>
      </c>
      <c r="AU806" s="207" t="s">
        <v>91</v>
      </c>
      <c r="AV806" s="13" t="s">
        <v>91</v>
      </c>
      <c r="AW806" s="13" t="s">
        <v>42</v>
      </c>
      <c r="AX806" s="13" t="s">
        <v>82</v>
      </c>
      <c r="AY806" s="207" t="s">
        <v>139</v>
      </c>
    </row>
    <row r="807" spans="1:65" s="14" customFormat="1">
      <c r="B807" s="218"/>
      <c r="C807" s="219"/>
      <c r="D807" s="198" t="s">
        <v>151</v>
      </c>
      <c r="E807" s="220" t="s">
        <v>44</v>
      </c>
      <c r="F807" s="221" t="s">
        <v>168</v>
      </c>
      <c r="G807" s="219"/>
      <c r="H807" s="222">
        <v>5</v>
      </c>
      <c r="I807" s="223"/>
      <c r="J807" s="219"/>
      <c r="K807" s="219"/>
      <c r="L807" s="224"/>
      <c r="M807" s="225"/>
      <c r="N807" s="226"/>
      <c r="O807" s="226"/>
      <c r="P807" s="226"/>
      <c r="Q807" s="226"/>
      <c r="R807" s="226"/>
      <c r="S807" s="226"/>
      <c r="T807" s="227"/>
      <c r="AT807" s="228" t="s">
        <v>151</v>
      </c>
      <c r="AU807" s="228" t="s">
        <v>91</v>
      </c>
      <c r="AV807" s="14" t="s">
        <v>147</v>
      </c>
      <c r="AW807" s="14" t="s">
        <v>42</v>
      </c>
      <c r="AX807" s="14" t="s">
        <v>89</v>
      </c>
      <c r="AY807" s="228" t="s">
        <v>139</v>
      </c>
    </row>
    <row r="808" spans="1:65" s="2" customFormat="1" ht="44.25" customHeight="1">
      <c r="A808" s="36"/>
      <c r="B808" s="37"/>
      <c r="C808" s="178" t="s">
        <v>1158</v>
      </c>
      <c r="D808" s="178" t="s">
        <v>142</v>
      </c>
      <c r="E808" s="179" t="s">
        <v>1159</v>
      </c>
      <c r="F808" s="180" t="s">
        <v>1160</v>
      </c>
      <c r="G808" s="181" t="s">
        <v>198</v>
      </c>
      <c r="H808" s="182">
        <v>6.6</v>
      </c>
      <c r="I808" s="183"/>
      <c r="J808" s="184">
        <f>ROUND(I808*H808,2)</f>
        <v>0</v>
      </c>
      <c r="K808" s="180" t="s">
        <v>146</v>
      </c>
      <c r="L808" s="41"/>
      <c r="M808" s="185" t="s">
        <v>44</v>
      </c>
      <c r="N808" s="186" t="s">
        <v>53</v>
      </c>
      <c r="O808" s="66"/>
      <c r="P808" s="187">
        <f>O808*H808</f>
        <v>0</v>
      </c>
      <c r="Q808" s="187">
        <v>6.7000000000000002E-3</v>
      </c>
      <c r="R808" s="187">
        <f>Q808*H808</f>
        <v>4.4220000000000002E-2</v>
      </c>
      <c r="S808" s="187">
        <v>0</v>
      </c>
      <c r="T808" s="188">
        <f>S808*H808</f>
        <v>0</v>
      </c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R808" s="189" t="s">
        <v>237</v>
      </c>
      <c r="AT808" s="189" t="s">
        <v>142</v>
      </c>
      <c r="AU808" s="189" t="s">
        <v>91</v>
      </c>
      <c r="AY808" s="18" t="s">
        <v>139</v>
      </c>
      <c r="BE808" s="190">
        <f>IF(N808="základní",J808,0)</f>
        <v>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8" t="s">
        <v>89</v>
      </c>
      <c r="BK808" s="190">
        <f>ROUND(I808*H808,2)</f>
        <v>0</v>
      </c>
      <c r="BL808" s="18" t="s">
        <v>237</v>
      </c>
      <c r="BM808" s="189" t="s">
        <v>1161</v>
      </c>
    </row>
    <row r="809" spans="1:65" s="2" customFormat="1">
      <c r="A809" s="36"/>
      <c r="B809" s="37"/>
      <c r="C809" s="38"/>
      <c r="D809" s="191" t="s">
        <v>149</v>
      </c>
      <c r="E809" s="38"/>
      <c r="F809" s="192" t="s">
        <v>1162</v>
      </c>
      <c r="G809" s="38"/>
      <c r="H809" s="38"/>
      <c r="I809" s="193"/>
      <c r="J809" s="38"/>
      <c r="K809" s="38"/>
      <c r="L809" s="41"/>
      <c r="M809" s="194"/>
      <c r="N809" s="195"/>
      <c r="O809" s="66"/>
      <c r="P809" s="66"/>
      <c r="Q809" s="66"/>
      <c r="R809" s="66"/>
      <c r="S809" s="66"/>
      <c r="T809" s="67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8" t="s">
        <v>149</v>
      </c>
      <c r="AU809" s="18" t="s">
        <v>91</v>
      </c>
    </row>
    <row r="810" spans="1:65" s="13" customFormat="1">
      <c r="B810" s="196"/>
      <c r="C810" s="197"/>
      <c r="D810" s="198" t="s">
        <v>151</v>
      </c>
      <c r="E810" s="199" t="s">
        <v>44</v>
      </c>
      <c r="F810" s="200" t="s">
        <v>1163</v>
      </c>
      <c r="G810" s="197"/>
      <c r="H810" s="201">
        <v>6.6</v>
      </c>
      <c r="I810" s="202"/>
      <c r="J810" s="197"/>
      <c r="K810" s="197"/>
      <c r="L810" s="203"/>
      <c r="M810" s="204"/>
      <c r="N810" s="205"/>
      <c r="O810" s="205"/>
      <c r="P810" s="205"/>
      <c r="Q810" s="205"/>
      <c r="R810" s="205"/>
      <c r="S810" s="205"/>
      <c r="T810" s="206"/>
      <c r="AT810" s="207" t="s">
        <v>151</v>
      </c>
      <c r="AU810" s="207" t="s">
        <v>91</v>
      </c>
      <c r="AV810" s="13" t="s">
        <v>91</v>
      </c>
      <c r="AW810" s="13" t="s">
        <v>42</v>
      </c>
      <c r="AX810" s="13" t="s">
        <v>89</v>
      </c>
      <c r="AY810" s="207" t="s">
        <v>139</v>
      </c>
    </row>
    <row r="811" spans="1:65" s="2" customFormat="1" ht="24.2" customHeight="1">
      <c r="A811" s="36"/>
      <c r="B811" s="37"/>
      <c r="C811" s="178" t="s">
        <v>1164</v>
      </c>
      <c r="D811" s="178" t="s">
        <v>142</v>
      </c>
      <c r="E811" s="179" t="s">
        <v>1165</v>
      </c>
      <c r="F811" s="180" t="s">
        <v>1166</v>
      </c>
      <c r="G811" s="181" t="s">
        <v>547</v>
      </c>
      <c r="H811" s="182">
        <v>6</v>
      </c>
      <c r="I811" s="183"/>
      <c r="J811" s="184">
        <f>ROUND(I811*H811,2)</f>
        <v>0</v>
      </c>
      <c r="K811" s="180" t="s">
        <v>146</v>
      </c>
      <c r="L811" s="41"/>
      <c r="M811" s="185" t="s">
        <v>44</v>
      </c>
      <c r="N811" s="186" t="s">
        <v>53</v>
      </c>
      <c r="O811" s="66"/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89" t="s">
        <v>237</v>
      </c>
      <c r="AT811" s="189" t="s">
        <v>142</v>
      </c>
      <c r="AU811" s="189" t="s">
        <v>91</v>
      </c>
      <c r="AY811" s="18" t="s">
        <v>139</v>
      </c>
      <c r="BE811" s="190">
        <f>IF(N811="základní",J811,0)</f>
        <v>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8" t="s">
        <v>89</v>
      </c>
      <c r="BK811" s="190">
        <f>ROUND(I811*H811,2)</f>
        <v>0</v>
      </c>
      <c r="BL811" s="18" t="s">
        <v>237</v>
      </c>
      <c r="BM811" s="189" t="s">
        <v>1167</v>
      </c>
    </row>
    <row r="812" spans="1:65" s="2" customFormat="1">
      <c r="A812" s="36"/>
      <c r="B812" s="37"/>
      <c r="C812" s="38"/>
      <c r="D812" s="191" t="s">
        <v>149</v>
      </c>
      <c r="E812" s="38"/>
      <c r="F812" s="192" t="s">
        <v>1168</v>
      </c>
      <c r="G812" s="38"/>
      <c r="H812" s="38"/>
      <c r="I812" s="193"/>
      <c r="J812" s="38"/>
      <c r="K812" s="38"/>
      <c r="L812" s="41"/>
      <c r="M812" s="194"/>
      <c r="N812" s="195"/>
      <c r="O812" s="66"/>
      <c r="P812" s="66"/>
      <c r="Q812" s="66"/>
      <c r="R812" s="66"/>
      <c r="S812" s="66"/>
      <c r="T812" s="67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8" t="s">
        <v>149</v>
      </c>
      <c r="AU812" s="18" t="s">
        <v>91</v>
      </c>
    </row>
    <row r="813" spans="1:65" s="13" customFormat="1">
      <c r="B813" s="196"/>
      <c r="C813" s="197"/>
      <c r="D813" s="198" t="s">
        <v>151</v>
      </c>
      <c r="E813" s="199" t="s">
        <v>44</v>
      </c>
      <c r="F813" s="200" t="s">
        <v>1169</v>
      </c>
      <c r="G813" s="197"/>
      <c r="H813" s="201">
        <v>6</v>
      </c>
      <c r="I813" s="202"/>
      <c r="J813" s="197"/>
      <c r="K813" s="197"/>
      <c r="L813" s="203"/>
      <c r="M813" s="204"/>
      <c r="N813" s="205"/>
      <c r="O813" s="205"/>
      <c r="P813" s="205"/>
      <c r="Q813" s="205"/>
      <c r="R813" s="205"/>
      <c r="S813" s="205"/>
      <c r="T813" s="206"/>
      <c r="AT813" s="207" t="s">
        <v>151</v>
      </c>
      <c r="AU813" s="207" t="s">
        <v>91</v>
      </c>
      <c r="AV813" s="13" t="s">
        <v>91</v>
      </c>
      <c r="AW813" s="13" t="s">
        <v>42</v>
      </c>
      <c r="AX813" s="13" t="s">
        <v>89</v>
      </c>
      <c r="AY813" s="207" t="s">
        <v>139</v>
      </c>
    </row>
    <row r="814" spans="1:65" s="2" customFormat="1" ht="24.2" customHeight="1">
      <c r="A814" s="36"/>
      <c r="B814" s="37"/>
      <c r="C814" s="208" t="s">
        <v>1170</v>
      </c>
      <c r="D814" s="208" t="s">
        <v>153</v>
      </c>
      <c r="E814" s="209" t="s">
        <v>1171</v>
      </c>
      <c r="F814" s="210" t="s">
        <v>1172</v>
      </c>
      <c r="G814" s="211" t="s">
        <v>547</v>
      </c>
      <c r="H814" s="212">
        <v>6</v>
      </c>
      <c r="I814" s="213"/>
      <c r="J814" s="214">
        <f>ROUND(I814*H814,2)</f>
        <v>0</v>
      </c>
      <c r="K814" s="210" t="s">
        <v>146</v>
      </c>
      <c r="L814" s="215"/>
      <c r="M814" s="216" t="s">
        <v>44</v>
      </c>
      <c r="N814" s="217" t="s">
        <v>53</v>
      </c>
      <c r="O814" s="66"/>
      <c r="P814" s="187">
        <f>O814*H814</f>
        <v>0</v>
      </c>
      <c r="Q814" s="187">
        <v>5.4000000000000003E-3</v>
      </c>
      <c r="R814" s="187">
        <f>Q814*H814</f>
        <v>3.2399999999999998E-2</v>
      </c>
      <c r="S814" s="187">
        <v>0</v>
      </c>
      <c r="T814" s="188">
        <f>S814*H814</f>
        <v>0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189" t="s">
        <v>343</v>
      </c>
      <c r="AT814" s="189" t="s">
        <v>153</v>
      </c>
      <c r="AU814" s="189" t="s">
        <v>91</v>
      </c>
      <c r="AY814" s="18" t="s">
        <v>139</v>
      </c>
      <c r="BE814" s="190">
        <f>IF(N814="základní",J814,0)</f>
        <v>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8" t="s">
        <v>89</v>
      </c>
      <c r="BK814" s="190">
        <f>ROUND(I814*H814,2)</f>
        <v>0</v>
      </c>
      <c r="BL814" s="18" t="s">
        <v>237</v>
      </c>
      <c r="BM814" s="189" t="s">
        <v>1173</v>
      </c>
    </row>
    <row r="815" spans="1:65" s="2" customFormat="1" ht="19.5">
      <c r="A815" s="36"/>
      <c r="B815" s="37"/>
      <c r="C815" s="38"/>
      <c r="D815" s="198" t="s">
        <v>451</v>
      </c>
      <c r="E815" s="38"/>
      <c r="F815" s="229" t="s">
        <v>1054</v>
      </c>
      <c r="G815" s="38"/>
      <c r="H815" s="38"/>
      <c r="I815" s="193"/>
      <c r="J815" s="38"/>
      <c r="K815" s="38"/>
      <c r="L815" s="41"/>
      <c r="M815" s="194"/>
      <c r="N815" s="195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8" t="s">
        <v>451</v>
      </c>
      <c r="AU815" s="18" t="s">
        <v>91</v>
      </c>
    </row>
    <row r="816" spans="1:65" s="13" customFormat="1">
      <c r="B816" s="196"/>
      <c r="C816" s="197"/>
      <c r="D816" s="198" t="s">
        <v>151</v>
      </c>
      <c r="E816" s="199" t="s">
        <v>44</v>
      </c>
      <c r="F816" s="200" t="s">
        <v>1169</v>
      </c>
      <c r="G816" s="197"/>
      <c r="H816" s="201">
        <v>6</v>
      </c>
      <c r="I816" s="202"/>
      <c r="J816" s="197"/>
      <c r="K816" s="197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151</v>
      </c>
      <c r="AU816" s="207" t="s">
        <v>91</v>
      </c>
      <c r="AV816" s="13" t="s">
        <v>91</v>
      </c>
      <c r="AW816" s="13" t="s">
        <v>42</v>
      </c>
      <c r="AX816" s="13" t="s">
        <v>89</v>
      </c>
      <c r="AY816" s="207" t="s">
        <v>139</v>
      </c>
    </row>
    <row r="817" spans="1:65" s="2" customFormat="1" ht="44.25" customHeight="1">
      <c r="A817" s="36"/>
      <c r="B817" s="37"/>
      <c r="C817" s="178" t="s">
        <v>1174</v>
      </c>
      <c r="D817" s="178" t="s">
        <v>142</v>
      </c>
      <c r="E817" s="179" t="s">
        <v>1175</v>
      </c>
      <c r="F817" s="180" t="s">
        <v>1176</v>
      </c>
      <c r="G817" s="181" t="s">
        <v>198</v>
      </c>
      <c r="H817" s="182">
        <v>51.9</v>
      </c>
      <c r="I817" s="183"/>
      <c r="J817" s="184">
        <f>ROUND(I817*H817,2)</f>
        <v>0</v>
      </c>
      <c r="K817" s="180" t="s">
        <v>146</v>
      </c>
      <c r="L817" s="41"/>
      <c r="M817" s="185" t="s">
        <v>44</v>
      </c>
      <c r="N817" s="186" t="s">
        <v>53</v>
      </c>
      <c r="O817" s="66"/>
      <c r="P817" s="187">
        <f>O817*H817</f>
        <v>0</v>
      </c>
      <c r="Q817" s="187">
        <v>2.2000000000000001E-3</v>
      </c>
      <c r="R817" s="187">
        <f>Q817*H817</f>
        <v>0.11418</v>
      </c>
      <c r="S817" s="187">
        <v>0</v>
      </c>
      <c r="T817" s="188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189" t="s">
        <v>237</v>
      </c>
      <c r="AT817" s="189" t="s">
        <v>142</v>
      </c>
      <c r="AU817" s="189" t="s">
        <v>91</v>
      </c>
      <c r="AY817" s="18" t="s">
        <v>139</v>
      </c>
      <c r="BE817" s="190">
        <f>IF(N817="základní",J817,0)</f>
        <v>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8" t="s">
        <v>89</v>
      </c>
      <c r="BK817" s="190">
        <f>ROUND(I817*H817,2)</f>
        <v>0</v>
      </c>
      <c r="BL817" s="18" t="s">
        <v>237</v>
      </c>
      <c r="BM817" s="189" t="s">
        <v>1177</v>
      </c>
    </row>
    <row r="818" spans="1:65" s="2" customFormat="1">
      <c r="A818" s="36"/>
      <c r="B818" s="37"/>
      <c r="C818" s="38"/>
      <c r="D818" s="191" t="s">
        <v>149</v>
      </c>
      <c r="E818" s="38"/>
      <c r="F818" s="192" t="s">
        <v>1178</v>
      </c>
      <c r="G818" s="38"/>
      <c r="H818" s="38"/>
      <c r="I818" s="193"/>
      <c r="J818" s="38"/>
      <c r="K818" s="38"/>
      <c r="L818" s="41"/>
      <c r="M818" s="194"/>
      <c r="N818" s="195"/>
      <c r="O818" s="66"/>
      <c r="P818" s="66"/>
      <c r="Q818" s="66"/>
      <c r="R818" s="66"/>
      <c r="S818" s="66"/>
      <c r="T818" s="67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8" t="s">
        <v>149</v>
      </c>
      <c r="AU818" s="18" t="s">
        <v>91</v>
      </c>
    </row>
    <row r="819" spans="1:65" s="2" customFormat="1" ht="19.5">
      <c r="A819" s="36"/>
      <c r="B819" s="37"/>
      <c r="C819" s="38"/>
      <c r="D819" s="198" t="s">
        <v>451</v>
      </c>
      <c r="E819" s="38"/>
      <c r="F819" s="229" t="s">
        <v>1054</v>
      </c>
      <c r="G819" s="38"/>
      <c r="H819" s="38"/>
      <c r="I819" s="193"/>
      <c r="J819" s="38"/>
      <c r="K819" s="38"/>
      <c r="L819" s="41"/>
      <c r="M819" s="194"/>
      <c r="N819" s="195"/>
      <c r="O819" s="66"/>
      <c r="P819" s="66"/>
      <c r="Q819" s="66"/>
      <c r="R819" s="66"/>
      <c r="S819" s="66"/>
      <c r="T819" s="67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T819" s="18" t="s">
        <v>451</v>
      </c>
      <c r="AU819" s="18" t="s">
        <v>91</v>
      </c>
    </row>
    <row r="820" spans="1:65" s="15" customFormat="1">
      <c r="B820" s="230"/>
      <c r="C820" s="231"/>
      <c r="D820" s="198" t="s">
        <v>151</v>
      </c>
      <c r="E820" s="232" t="s">
        <v>44</v>
      </c>
      <c r="F820" s="233" t="s">
        <v>1179</v>
      </c>
      <c r="G820" s="231"/>
      <c r="H820" s="232" t="s">
        <v>44</v>
      </c>
      <c r="I820" s="234"/>
      <c r="J820" s="231"/>
      <c r="K820" s="231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151</v>
      </c>
      <c r="AU820" s="239" t="s">
        <v>91</v>
      </c>
      <c r="AV820" s="15" t="s">
        <v>89</v>
      </c>
      <c r="AW820" s="15" t="s">
        <v>42</v>
      </c>
      <c r="AX820" s="15" t="s">
        <v>82</v>
      </c>
      <c r="AY820" s="239" t="s">
        <v>139</v>
      </c>
    </row>
    <row r="821" spans="1:65" s="13" customFormat="1">
      <c r="B821" s="196"/>
      <c r="C821" s="197"/>
      <c r="D821" s="198" t="s">
        <v>151</v>
      </c>
      <c r="E821" s="199" t="s">
        <v>44</v>
      </c>
      <c r="F821" s="200" t="s">
        <v>1180</v>
      </c>
      <c r="G821" s="197"/>
      <c r="H821" s="201">
        <v>6.5</v>
      </c>
      <c r="I821" s="202"/>
      <c r="J821" s="197"/>
      <c r="K821" s="197"/>
      <c r="L821" s="203"/>
      <c r="M821" s="204"/>
      <c r="N821" s="205"/>
      <c r="O821" s="205"/>
      <c r="P821" s="205"/>
      <c r="Q821" s="205"/>
      <c r="R821" s="205"/>
      <c r="S821" s="205"/>
      <c r="T821" s="206"/>
      <c r="AT821" s="207" t="s">
        <v>151</v>
      </c>
      <c r="AU821" s="207" t="s">
        <v>91</v>
      </c>
      <c r="AV821" s="13" t="s">
        <v>91</v>
      </c>
      <c r="AW821" s="13" t="s">
        <v>42</v>
      </c>
      <c r="AX821" s="13" t="s">
        <v>82</v>
      </c>
      <c r="AY821" s="207" t="s">
        <v>139</v>
      </c>
    </row>
    <row r="822" spans="1:65" s="13" customFormat="1">
      <c r="B822" s="196"/>
      <c r="C822" s="197"/>
      <c r="D822" s="198" t="s">
        <v>151</v>
      </c>
      <c r="E822" s="199" t="s">
        <v>44</v>
      </c>
      <c r="F822" s="200" t="s">
        <v>1181</v>
      </c>
      <c r="G822" s="197"/>
      <c r="H822" s="201">
        <v>45.4</v>
      </c>
      <c r="I822" s="202"/>
      <c r="J822" s="197"/>
      <c r="K822" s="197"/>
      <c r="L822" s="203"/>
      <c r="M822" s="204"/>
      <c r="N822" s="205"/>
      <c r="O822" s="205"/>
      <c r="P822" s="205"/>
      <c r="Q822" s="205"/>
      <c r="R822" s="205"/>
      <c r="S822" s="205"/>
      <c r="T822" s="206"/>
      <c r="AT822" s="207" t="s">
        <v>151</v>
      </c>
      <c r="AU822" s="207" t="s">
        <v>91</v>
      </c>
      <c r="AV822" s="13" t="s">
        <v>91</v>
      </c>
      <c r="AW822" s="13" t="s">
        <v>42</v>
      </c>
      <c r="AX822" s="13" t="s">
        <v>82</v>
      </c>
      <c r="AY822" s="207" t="s">
        <v>139</v>
      </c>
    </row>
    <row r="823" spans="1:65" s="14" customFormat="1">
      <c r="B823" s="218"/>
      <c r="C823" s="219"/>
      <c r="D823" s="198" t="s">
        <v>151</v>
      </c>
      <c r="E823" s="220" t="s">
        <v>44</v>
      </c>
      <c r="F823" s="221" t="s">
        <v>168</v>
      </c>
      <c r="G823" s="219"/>
      <c r="H823" s="222">
        <v>51.9</v>
      </c>
      <c r="I823" s="223"/>
      <c r="J823" s="219"/>
      <c r="K823" s="219"/>
      <c r="L823" s="224"/>
      <c r="M823" s="225"/>
      <c r="N823" s="226"/>
      <c r="O823" s="226"/>
      <c r="P823" s="226"/>
      <c r="Q823" s="226"/>
      <c r="R823" s="226"/>
      <c r="S823" s="226"/>
      <c r="T823" s="227"/>
      <c r="AT823" s="228" t="s">
        <v>151</v>
      </c>
      <c r="AU823" s="228" t="s">
        <v>91</v>
      </c>
      <c r="AV823" s="14" t="s">
        <v>147</v>
      </c>
      <c r="AW823" s="14" t="s">
        <v>42</v>
      </c>
      <c r="AX823" s="14" t="s">
        <v>89</v>
      </c>
      <c r="AY823" s="228" t="s">
        <v>139</v>
      </c>
    </row>
    <row r="824" spans="1:65" s="2" customFormat="1" ht="44.25" customHeight="1">
      <c r="A824" s="36"/>
      <c r="B824" s="37"/>
      <c r="C824" s="178" t="s">
        <v>1182</v>
      </c>
      <c r="D824" s="178" t="s">
        <v>142</v>
      </c>
      <c r="E824" s="179" t="s">
        <v>1183</v>
      </c>
      <c r="F824" s="180" t="s">
        <v>1184</v>
      </c>
      <c r="G824" s="181" t="s">
        <v>198</v>
      </c>
      <c r="H824" s="182">
        <v>18</v>
      </c>
      <c r="I824" s="183"/>
      <c r="J824" s="184">
        <f>ROUND(I824*H824,2)</f>
        <v>0</v>
      </c>
      <c r="K824" s="180" t="s">
        <v>146</v>
      </c>
      <c r="L824" s="41"/>
      <c r="M824" s="185" t="s">
        <v>44</v>
      </c>
      <c r="N824" s="186" t="s">
        <v>53</v>
      </c>
      <c r="O824" s="66"/>
      <c r="P824" s="187">
        <f>O824*H824</f>
        <v>0</v>
      </c>
      <c r="Q824" s="187">
        <v>3.5000000000000001E-3</v>
      </c>
      <c r="R824" s="187">
        <f>Q824*H824</f>
        <v>6.3E-2</v>
      </c>
      <c r="S824" s="187">
        <v>0</v>
      </c>
      <c r="T824" s="188">
        <f>S824*H824</f>
        <v>0</v>
      </c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R824" s="189" t="s">
        <v>237</v>
      </c>
      <c r="AT824" s="189" t="s">
        <v>142</v>
      </c>
      <c r="AU824" s="189" t="s">
        <v>91</v>
      </c>
      <c r="AY824" s="18" t="s">
        <v>139</v>
      </c>
      <c r="BE824" s="190">
        <f>IF(N824="základní",J824,0)</f>
        <v>0</v>
      </c>
      <c r="BF824" s="190">
        <f>IF(N824="snížená",J824,0)</f>
        <v>0</v>
      </c>
      <c r="BG824" s="190">
        <f>IF(N824="zákl. přenesená",J824,0)</f>
        <v>0</v>
      </c>
      <c r="BH824" s="190">
        <f>IF(N824="sníž. přenesená",J824,0)</f>
        <v>0</v>
      </c>
      <c r="BI824" s="190">
        <f>IF(N824="nulová",J824,0)</f>
        <v>0</v>
      </c>
      <c r="BJ824" s="18" t="s">
        <v>89</v>
      </c>
      <c r="BK824" s="190">
        <f>ROUND(I824*H824,2)</f>
        <v>0</v>
      </c>
      <c r="BL824" s="18" t="s">
        <v>237</v>
      </c>
      <c r="BM824" s="189" t="s">
        <v>1185</v>
      </c>
    </row>
    <row r="825" spans="1:65" s="2" customFormat="1">
      <c r="A825" s="36"/>
      <c r="B825" s="37"/>
      <c r="C825" s="38"/>
      <c r="D825" s="191" t="s">
        <v>149</v>
      </c>
      <c r="E825" s="38"/>
      <c r="F825" s="192" t="s">
        <v>1186</v>
      </c>
      <c r="G825" s="38"/>
      <c r="H825" s="38"/>
      <c r="I825" s="193"/>
      <c r="J825" s="38"/>
      <c r="K825" s="38"/>
      <c r="L825" s="41"/>
      <c r="M825" s="194"/>
      <c r="N825" s="195"/>
      <c r="O825" s="66"/>
      <c r="P825" s="66"/>
      <c r="Q825" s="66"/>
      <c r="R825" s="66"/>
      <c r="S825" s="66"/>
      <c r="T825" s="67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T825" s="18" t="s">
        <v>149</v>
      </c>
      <c r="AU825" s="18" t="s">
        <v>91</v>
      </c>
    </row>
    <row r="826" spans="1:65" s="13" customFormat="1">
      <c r="B826" s="196"/>
      <c r="C826" s="197"/>
      <c r="D826" s="198" t="s">
        <v>151</v>
      </c>
      <c r="E826" s="199" t="s">
        <v>44</v>
      </c>
      <c r="F826" s="200" t="s">
        <v>1187</v>
      </c>
      <c r="G826" s="197"/>
      <c r="H826" s="201">
        <v>18</v>
      </c>
      <c r="I826" s="202"/>
      <c r="J826" s="197"/>
      <c r="K826" s="197"/>
      <c r="L826" s="203"/>
      <c r="M826" s="204"/>
      <c r="N826" s="205"/>
      <c r="O826" s="205"/>
      <c r="P826" s="205"/>
      <c r="Q826" s="205"/>
      <c r="R826" s="205"/>
      <c r="S826" s="205"/>
      <c r="T826" s="206"/>
      <c r="AT826" s="207" t="s">
        <v>151</v>
      </c>
      <c r="AU826" s="207" t="s">
        <v>91</v>
      </c>
      <c r="AV826" s="13" t="s">
        <v>91</v>
      </c>
      <c r="AW826" s="13" t="s">
        <v>42</v>
      </c>
      <c r="AX826" s="13" t="s">
        <v>89</v>
      </c>
      <c r="AY826" s="207" t="s">
        <v>139</v>
      </c>
    </row>
    <row r="827" spans="1:65" s="2" customFormat="1" ht="44.25" customHeight="1">
      <c r="A827" s="36"/>
      <c r="B827" s="37"/>
      <c r="C827" s="178" t="s">
        <v>1188</v>
      </c>
      <c r="D827" s="178" t="s">
        <v>142</v>
      </c>
      <c r="E827" s="179" t="s">
        <v>1189</v>
      </c>
      <c r="F827" s="180" t="s">
        <v>1190</v>
      </c>
      <c r="G827" s="181" t="s">
        <v>198</v>
      </c>
      <c r="H827" s="182">
        <v>90.424999999999997</v>
      </c>
      <c r="I827" s="183"/>
      <c r="J827" s="184">
        <f>ROUND(I827*H827,2)</f>
        <v>0</v>
      </c>
      <c r="K827" s="180" t="s">
        <v>146</v>
      </c>
      <c r="L827" s="41"/>
      <c r="M827" s="185" t="s">
        <v>44</v>
      </c>
      <c r="N827" s="186" t="s">
        <v>53</v>
      </c>
      <c r="O827" s="66"/>
      <c r="P827" s="187">
        <f>O827*H827</f>
        <v>0</v>
      </c>
      <c r="Q827" s="187">
        <v>5.8199999999999997E-3</v>
      </c>
      <c r="R827" s="187">
        <f>Q827*H827</f>
        <v>0.52627349999999995</v>
      </c>
      <c r="S827" s="187">
        <v>0</v>
      </c>
      <c r="T827" s="188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89" t="s">
        <v>237</v>
      </c>
      <c r="AT827" s="189" t="s">
        <v>142</v>
      </c>
      <c r="AU827" s="189" t="s">
        <v>91</v>
      </c>
      <c r="AY827" s="18" t="s">
        <v>139</v>
      </c>
      <c r="BE827" s="190">
        <f>IF(N827="základní",J827,0)</f>
        <v>0</v>
      </c>
      <c r="BF827" s="190">
        <f>IF(N827="snížená",J827,0)</f>
        <v>0</v>
      </c>
      <c r="BG827" s="190">
        <f>IF(N827="zákl. přenesená",J827,0)</f>
        <v>0</v>
      </c>
      <c r="BH827" s="190">
        <f>IF(N827="sníž. přenesená",J827,0)</f>
        <v>0</v>
      </c>
      <c r="BI827" s="190">
        <f>IF(N827="nulová",J827,0)</f>
        <v>0</v>
      </c>
      <c r="BJ827" s="18" t="s">
        <v>89</v>
      </c>
      <c r="BK827" s="190">
        <f>ROUND(I827*H827,2)</f>
        <v>0</v>
      </c>
      <c r="BL827" s="18" t="s">
        <v>237</v>
      </c>
      <c r="BM827" s="189" t="s">
        <v>1191</v>
      </c>
    </row>
    <row r="828" spans="1:65" s="2" customFormat="1">
      <c r="A828" s="36"/>
      <c r="B828" s="37"/>
      <c r="C828" s="38"/>
      <c r="D828" s="191" t="s">
        <v>149</v>
      </c>
      <c r="E828" s="38"/>
      <c r="F828" s="192" t="s">
        <v>1192</v>
      </c>
      <c r="G828" s="38"/>
      <c r="H828" s="38"/>
      <c r="I828" s="193"/>
      <c r="J828" s="38"/>
      <c r="K828" s="38"/>
      <c r="L828" s="41"/>
      <c r="M828" s="194"/>
      <c r="N828" s="195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8" t="s">
        <v>149</v>
      </c>
      <c r="AU828" s="18" t="s">
        <v>91</v>
      </c>
    </row>
    <row r="829" spans="1:65" s="2" customFormat="1" ht="19.5">
      <c r="A829" s="36"/>
      <c r="B829" s="37"/>
      <c r="C829" s="38"/>
      <c r="D829" s="198" t="s">
        <v>451</v>
      </c>
      <c r="E829" s="38"/>
      <c r="F829" s="229" t="s">
        <v>1054</v>
      </c>
      <c r="G829" s="38"/>
      <c r="H829" s="38"/>
      <c r="I829" s="193"/>
      <c r="J829" s="38"/>
      <c r="K829" s="38"/>
      <c r="L829" s="41"/>
      <c r="M829" s="194"/>
      <c r="N829" s="195"/>
      <c r="O829" s="66"/>
      <c r="P829" s="66"/>
      <c r="Q829" s="66"/>
      <c r="R829" s="66"/>
      <c r="S829" s="66"/>
      <c r="T829" s="67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T829" s="18" t="s">
        <v>451</v>
      </c>
      <c r="AU829" s="18" t="s">
        <v>91</v>
      </c>
    </row>
    <row r="830" spans="1:65" s="15" customFormat="1" ht="22.5">
      <c r="B830" s="230"/>
      <c r="C830" s="231"/>
      <c r="D830" s="198" t="s">
        <v>151</v>
      </c>
      <c r="E830" s="232" t="s">
        <v>44</v>
      </c>
      <c r="F830" s="233" t="s">
        <v>1193</v>
      </c>
      <c r="G830" s="231"/>
      <c r="H830" s="232" t="s">
        <v>44</v>
      </c>
      <c r="I830" s="234"/>
      <c r="J830" s="231"/>
      <c r="K830" s="231"/>
      <c r="L830" s="235"/>
      <c r="M830" s="236"/>
      <c r="N830" s="237"/>
      <c r="O830" s="237"/>
      <c r="P830" s="237"/>
      <c r="Q830" s="237"/>
      <c r="R830" s="237"/>
      <c r="S830" s="237"/>
      <c r="T830" s="238"/>
      <c r="AT830" s="239" t="s">
        <v>151</v>
      </c>
      <c r="AU830" s="239" t="s">
        <v>91</v>
      </c>
      <c r="AV830" s="15" t="s">
        <v>89</v>
      </c>
      <c r="AW830" s="15" t="s">
        <v>42</v>
      </c>
      <c r="AX830" s="15" t="s">
        <v>82</v>
      </c>
      <c r="AY830" s="239" t="s">
        <v>139</v>
      </c>
    </row>
    <row r="831" spans="1:65" s="13" customFormat="1">
      <c r="B831" s="196"/>
      <c r="C831" s="197"/>
      <c r="D831" s="198" t="s">
        <v>151</v>
      </c>
      <c r="E831" s="199" t="s">
        <v>44</v>
      </c>
      <c r="F831" s="200" t="s">
        <v>1194</v>
      </c>
      <c r="G831" s="197"/>
      <c r="H831" s="201">
        <v>56.924999999999997</v>
      </c>
      <c r="I831" s="202"/>
      <c r="J831" s="197"/>
      <c r="K831" s="197"/>
      <c r="L831" s="203"/>
      <c r="M831" s="204"/>
      <c r="N831" s="205"/>
      <c r="O831" s="205"/>
      <c r="P831" s="205"/>
      <c r="Q831" s="205"/>
      <c r="R831" s="205"/>
      <c r="S831" s="205"/>
      <c r="T831" s="206"/>
      <c r="AT831" s="207" t="s">
        <v>151</v>
      </c>
      <c r="AU831" s="207" t="s">
        <v>91</v>
      </c>
      <c r="AV831" s="13" t="s">
        <v>91</v>
      </c>
      <c r="AW831" s="13" t="s">
        <v>42</v>
      </c>
      <c r="AX831" s="13" t="s">
        <v>82</v>
      </c>
      <c r="AY831" s="207" t="s">
        <v>139</v>
      </c>
    </row>
    <row r="832" spans="1:65" s="13" customFormat="1">
      <c r="B832" s="196"/>
      <c r="C832" s="197"/>
      <c r="D832" s="198" t="s">
        <v>151</v>
      </c>
      <c r="E832" s="199" t="s">
        <v>44</v>
      </c>
      <c r="F832" s="200" t="s">
        <v>1195</v>
      </c>
      <c r="G832" s="197"/>
      <c r="H832" s="201">
        <v>4.2</v>
      </c>
      <c r="I832" s="202"/>
      <c r="J832" s="197"/>
      <c r="K832" s="197"/>
      <c r="L832" s="203"/>
      <c r="M832" s="204"/>
      <c r="N832" s="205"/>
      <c r="O832" s="205"/>
      <c r="P832" s="205"/>
      <c r="Q832" s="205"/>
      <c r="R832" s="205"/>
      <c r="S832" s="205"/>
      <c r="T832" s="206"/>
      <c r="AT832" s="207" t="s">
        <v>151</v>
      </c>
      <c r="AU832" s="207" t="s">
        <v>91</v>
      </c>
      <c r="AV832" s="13" t="s">
        <v>91</v>
      </c>
      <c r="AW832" s="13" t="s">
        <v>42</v>
      </c>
      <c r="AX832" s="13" t="s">
        <v>82</v>
      </c>
      <c r="AY832" s="207" t="s">
        <v>139</v>
      </c>
    </row>
    <row r="833" spans="1:65" s="13" customFormat="1">
      <c r="B833" s="196"/>
      <c r="C833" s="197"/>
      <c r="D833" s="198" t="s">
        <v>151</v>
      </c>
      <c r="E833" s="199" t="s">
        <v>44</v>
      </c>
      <c r="F833" s="200" t="s">
        <v>1196</v>
      </c>
      <c r="G833" s="197"/>
      <c r="H833" s="201">
        <v>0.8</v>
      </c>
      <c r="I833" s="202"/>
      <c r="J833" s="197"/>
      <c r="K833" s="197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151</v>
      </c>
      <c r="AU833" s="207" t="s">
        <v>91</v>
      </c>
      <c r="AV833" s="13" t="s">
        <v>91</v>
      </c>
      <c r="AW833" s="13" t="s">
        <v>42</v>
      </c>
      <c r="AX833" s="13" t="s">
        <v>82</v>
      </c>
      <c r="AY833" s="207" t="s">
        <v>139</v>
      </c>
    </row>
    <row r="834" spans="1:65" s="13" customFormat="1">
      <c r="B834" s="196"/>
      <c r="C834" s="197"/>
      <c r="D834" s="198" t="s">
        <v>151</v>
      </c>
      <c r="E834" s="199" t="s">
        <v>44</v>
      </c>
      <c r="F834" s="200" t="s">
        <v>1197</v>
      </c>
      <c r="G834" s="197"/>
      <c r="H834" s="201">
        <v>10.5</v>
      </c>
      <c r="I834" s="202"/>
      <c r="J834" s="197"/>
      <c r="K834" s="197"/>
      <c r="L834" s="203"/>
      <c r="M834" s="204"/>
      <c r="N834" s="205"/>
      <c r="O834" s="205"/>
      <c r="P834" s="205"/>
      <c r="Q834" s="205"/>
      <c r="R834" s="205"/>
      <c r="S834" s="205"/>
      <c r="T834" s="206"/>
      <c r="AT834" s="207" t="s">
        <v>151</v>
      </c>
      <c r="AU834" s="207" t="s">
        <v>91</v>
      </c>
      <c r="AV834" s="13" t="s">
        <v>91</v>
      </c>
      <c r="AW834" s="13" t="s">
        <v>42</v>
      </c>
      <c r="AX834" s="13" t="s">
        <v>82</v>
      </c>
      <c r="AY834" s="207" t="s">
        <v>139</v>
      </c>
    </row>
    <row r="835" spans="1:65" s="13" customFormat="1">
      <c r="B835" s="196"/>
      <c r="C835" s="197"/>
      <c r="D835" s="198" t="s">
        <v>151</v>
      </c>
      <c r="E835" s="199" t="s">
        <v>44</v>
      </c>
      <c r="F835" s="200" t="s">
        <v>1187</v>
      </c>
      <c r="G835" s="197"/>
      <c r="H835" s="201">
        <v>18</v>
      </c>
      <c r="I835" s="202"/>
      <c r="J835" s="197"/>
      <c r="K835" s="197"/>
      <c r="L835" s="203"/>
      <c r="M835" s="204"/>
      <c r="N835" s="205"/>
      <c r="O835" s="205"/>
      <c r="P835" s="205"/>
      <c r="Q835" s="205"/>
      <c r="R835" s="205"/>
      <c r="S835" s="205"/>
      <c r="T835" s="206"/>
      <c r="AT835" s="207" t="s">
        <v>151</v>
      </c>
      <c r="AU835" s="207" t="s">
        <v>91</v>
      </c>
      <c r="AV835" s="13" t="s">
        <v>91</v>
      </c>
      <c r="AW835" s="13" t="s">
        <v>42</v>
      </c>
      <c r="AX835" s="13" t="s">
        <v>82</v>
      </c>
      <c r="AY835" s="207" t="s">
        <v>139</v>
      </c>
    </row>
    <row r="836" spans="1:65" s="14" customFormat="1">
      <c r="B836" s="218"/>
      <c r="C836" s="219"/>
      <c r="D836" s="198" t="s">
        <v>151</v>
      </c>
      <c r="E836" s="220" t="s">
        <v>44</v>
      </c>
      <c r="F836" s="221" t="s">
        <v>168</v>
      </c>
      <c r="G836" s="219"/>
      <c r="H836" s="222">
        <v>90.424999999999997</v>
      </c>
      <c r="I836" s="223"/>
      <c r="J836" s="219"/>
      <c r="K836" s="219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151</v>
      </c>
      <c r="AU836" s="228" t="s">
        <v>91</v>
      </c>
      <c r="AV836" s="14" t="s">
        <v>147</v>
      </c>
      <c r="AW836" s="14" t="s">
        <v>42</v>
      </c>
      <c r="AX836" s="14" t="s">
        <v>89</v>
      </c>
      <c r="AY836" s="228" t="s">
        <v>139</v>
      </c>
    </row>
    <row r="837" spans="1:65" s="2" customFormat="1" ht="44.25" customHeight="1">
      <c r="A837" s="36"/>
      <c r="B837" s="37"/>
      <c r="C837" s="178" t="s">
        <v>1198</v>
      </c>
      <c r="D837" s="178" t="s">
        <v>142</v>
      </c>
      <c r="E837" s="179" t="s">
        <v>1199</v>
      </c>
      <c r="F837" s="180" t="s">
        <v>1200</v>
      </c>
      <c r="G837" s="181" t="s">
        <v>198</v>
      </c>
      <c r="H837" s="182">
        <v>7.827</v>
      </c>
      <c r="I837" s="183"/>
      <c r="J837" s="184">
        <f>ROUND(I837*H837,2)</f>
        <v>0</v>
      </c>
      <c r="K837" s="180" t="s">
        <v>146</v>
      </c>
      <c r="L837" s="41"/>
      <c r="M837" s="185" t="s">
        <v>44</v>
      </c>
      <c r="N837" s="186" t="s">
        <v>53</v>
      </c>
      <c r="O837" s="66"/>
      <c r="P837" s="187">
        <f>O837*H837</f>
        <v>0</v>
      </c>
      <c r="Q837" s="187">
        <v>6.9499999999999996E-3</v>
      </c>
      <c r="R837" s="187">
        <f>Q837*H837</f>
        <v>5.4397649999999999E-2</v>
      </c>
      <c r="S837" s="187">
        <v>0</v>
      </c>
      <c r="T837" s="188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89" t="s">
        <v>237</v>
      </c>
      <c r="AT837" s="189" t="s">
        <v>142</v>
      </c>
      <c r="AU837" s="189" t="s">
        <v>91</v>
      </c>
      <c r="AY837" s="18" t="s">
        <v>139</v>
      </c>
      <c r="BE837" s="190">
        <f>IF(N837="základní",J837,0)</f>
        <v>0</v>
      </c>
      <c r="BF837" s="190">
        <f>IF(N837="snížená",J837,0)</f>
        <v>0</v>
      </c>
      <c r="BG837" s="190">
        <f>IF(N837="zákl. přenesená",J837,0)</f>
        <v>0</v>
      </c>
      <c r="BH837" s="190">
        <f>IF(N837="sníž. přenesená",J837,0)</f>
        <v>0</v>
      </c>
      <c r="BI837" s="190">
        <f>IF(N837="nulová",J837,0)</f>
        <v>0</v>
      </c>
      <c r="BJ837" s="18" t="s">
        <v>89</v>
      </c>
      <c r="BK837" s="190">
        <f>ROUND(I837*H837,2)</f>
        <v>0</v>
      </c>
      <c r="BL837" s="18" t="s">
        <v>237</v>
      </c>
      <c r="BM837" s="189" t="s">
        <v>1201</v>
      </c>
    </row>
    <row r="838" spans="1:65" s="2" customFormat="1">
      <c r="A838" s="36"/>
      <c r="B838" s="37"/>
      <c r="C838" s="38"/>
      <c r="D838" s="191" t="s">
        <v>149</v>
      </c>
      <c r="E838" s="38"/>
      <c r="F838" s="192" t="s">
        <v>1202</v>
      </c>
      <c r="G838" s="38"/>
      <c r="H838" s="38"/>
      <c r="I838" s="193"/>
      <c r="J838" s="38"/>
      <c r="K838" s="38"/>
      <c r="L838" s="41"/>
      <c r="M838" s="194"/>
      <c r="N838" s="195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8" t="s">
        <v>149</v>
      </c>
      <c r="AU838" s="18" t="s">
        <v>91</v>
      </c>
    </row>
    <row r="839" spans="1:65" s="13" customFormat="1">
      <c r="B839" s="196"/>
      <c r="C839" s="197"/>
      <c r="D839" s="198" t="s">
        <v>151</v>
      </c>
      <c r="E839" s="199" t="s">
        <v>44</v>
      </c>
      <c r="F839" s="200" t="s">
        <v>1203</v>
      </c>
      <c r="G839" s="197"/>
      <c r="H839" s="201">
        <v>7.827</v>
      </c>
      <c r="I839" s="202"/>
      <c r="J839" s="197"/>
      <c r="K839" s="197"/>
      <c r="L839" s="203"/>
      <c r="M839" s="204"/>
      <c r="N839" s="205"/>
      <c r="O839" s="205"/>
      <c r="P839" s="205"/>
      <c r="Q839" s="205"/>
      <c r="R839" s="205"/>
      <c r="S839" s="205"/>
      <c r="T839" s="206"/>
      <c r="AT839" s="207" t="s">
        <v>151</v>
      </c>
      <c r="AU839" s="207" t="s">
        <v>91</v>
      </c>
      <c r="AV839" s="13" t="s">
        <v>91</v>
      </c>
      <c r="AW839" s="13" t="s">
        <v>42</v>
      </c>
      <c r="AX839" s="13" t="s">
        <v>89</v>
      </c>
      <c r="AY839" s="207" t="s">
        <v>139</v>
      </c>
    </row>
    <row r="840" spans="1:65" s="2" customFormat="1" ht="37.9" customHeight="1">
      <c r="A840" s="36"/>
      <c r="B840" s="37"/>
      <c r="C840" s="178" t="s">
        <v>1204</v>
      </c>
      <c r="D840" s="178" t="s">
        <v>142</v>
      </c>
      <c r="E840" s="179" t="s">
        <v>1205</v>
      </c>
      <c r="F840" s="180" t="s">
        <v>1206</v>
      </c>
      <c r="G840" s="181" t="s">
        <v>162</v>
      </c>
      <c r="H840" s="182">
        <v>2.52</v>
      </c>
      <c r="I840" s="183"/>
      <c r="J840" s="184">
        <f>ROUND(I840*H840,2)</f>
        <v>0</v>
      </c>
      <c r="K840" s="180" t="s">
        <v>146</v>
      </c>
      <c r="L840" s="41"/>
      <c r="M840" s="185" t="s">
        <v>44</v>
      </c>
      <c r="N840" s="186" t="s">
        <v>53</v>
      </c>
      <c r="O840" s="66"/>
      <c r="P840" s="187">
        <f>O840*H840</f>
        <v>0</v>
      </c>
      <c r="Q840" s="187">
        <v>1.0789999999999999E-2</v>
      </c>
      <c r="R840" s="187">
        <f>Q840*H840</f>
        <v>2.7190799999999998E-2</v>
      </c>
      <c r="S840" s="187">
        <v>0</v>
      </c>
      <c r="T840" s="188">
        <f>S840*H840</f>
        <v>0</v>
      </c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R840" s="189" t="s">
        <v>237</v>
      </c>
      <c r="AT840" s="189" t="s">
        <v>142</v>
      </c>
      <c r="AU840" s="189" t="s">
        <v>91</v>
      </c>
      <c r="AY840" s="18" t="s">
        <v>139</v>
      </c>
      <c r="BE840" s="190">
        <f>IF(N840="základní",J840,0)</f>
        <v>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8" t="s">
        <v>89</v>
      </c>
      <c r="BK840" s="190">
        <f>ROUND(I840*H840,2)</f>
        <v>0</v>
      </c>
      <c r="BL840" s="18" t="s">
        <v>237</v>
      </c>
      <c r="BM840" s="189" t="s">
        <v>1207</v>
      </c>
    </row>
    <row r="841" spans="1:65" s="2" customFormat="1">
      <c r="A841" s="36"/>
      <c r="B841" s="37"/>
      <c r="C841" s="38"/>
      <c r="D841" s="191" t="s">
        <v>149</v>
      </c>
      <c r="E841" s="38"/>
      <c r="F841" s="192" t="s">
        <v>1208</v>
      </c>
      <c r="G841" s="38"/>
      <c r="H841" s="38"/>
      <c r="I841" s="193"/>
      <c r="J841" s="38"/>
      <c r="K841" s="38"/>
      <c r="L841" s="41"/>
      <c r="M841" s="194"/>
      <c r="N841" s="195"/>
      <c r="O841" s="66"/>
      <c r="P841" s="66"/>
      <c r="Q841" s="66"/>
      <c r="R841" s="66"/>
      <c r="S841" s="66"/>
      <c r="T841" s="67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T841" s="18" t="s">
        <v>149</v>
      </c>
      <c r="AU841" s="18" t="s">
        <v>91</v>
      </c>
    </row>
    <row r="842" spans="1:65" s="2" customFormat="1" ht="19.5">
      <c r="A842" s="36"/>
      <c r="B842" s="37"/>
      <c r="C842" s="38"/>
      <c r="D842" s="198" t="s">
        <v>451</v>
      </c>
      <c r="E842" s="38"/>
      <c r="F842" s="229" t="s">
        <v>1054</v>
      </c>
      <c r="G842" s="38"/>
      <c r="H842" s="38"/>
      <c r="I842" s="193"/>
      <c r="J842" s="38"/>
      <c r="K842" s="38"/>
      <c r="L842" s="41"/>
      <c r="M842" s="194"/>
      <c r="N842" s="195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8" t="s">
        <v>451</v>
      </c>
      <c r="AU842" s="18" t="s">
        <v>91</v>
      </c>
    </row>
    <row r="843" spans="1:65" s="13" customFormat="1">
      <c r="B843" s="196"/>
      <c r="C843" s="197"/>
      <c r="D843" s="198" t="s">
        <v>151</v>
      </c>
      <c r="E843" s="199" t="s">
        <v>44</v>
      </c>
      <c r="F843" s="200" t="s">
        <v>1209</v>
      </c>
      <c r="G843" s="197"/>
      <c r="H843" s="201">
        <v>2.52</v>
      </c>
      <c r="I843" s="202"/>
      <c r="J843" s="197"/>
      <c r="K843" s="197"/>
      <c r="L843" s="203"/>
      <c r="M843" s="204"/>
      <c r="N843" s="205"/>
      <c r="O843" s="205"/>
      <c r="P843" s="205"/>
      <c r="Q843" s="205"/>
      <c r="R843" s="205"/>
      <c r="S843" s="205"/>
      <c r="T843" s="206"/>
      <c r="AT843" s="207" t="s">
        <v>151</v>
      </c>
      <c r="AU843" s="207" t="s">
        <v>91</v>
      </c>
      <c r="AV843" s="13" t="s">
        <v>91</v>
      </c>
      <c r="AW843" s="13" t="s">
        <v>42</v>
      </c>
      <c r="AX843" s="13" t="s">
        <v>89</v>
      </c>
      <c r="AY843" s="207" t="s">
        <v>139</v>
      </c>
    </row>
    <row r="844" spans="1:65" s="2" customFormat="1" ht="44.25" customHeight="1">
      <c r="A844" s="36"/>
      <c r="B844" s="37"/>
      <c r="C844" s="178" t="s">
        <v>1210</v>
      </c>
      <c r="D844" s="178" t="s">
        <v>142</v>
      </c>
      <c r="E844" s="179" t="s">
        <v>1211</v>
      </c>
      <c r="F844" s="180" t="s">
        <v>1212</v>
      </c>
      <c r="G844" s="181" t="s">
        <v>547</v>
      </c>
      <c r="H844" s="182">
        <v>4</v>
      </c>
      <c r="I844" s="183"/>
      <c r="J844" s="184">
        <f>ROUND(I844*H844,2)</f>
        <v>0</v>
      </c>
      <c r="K844" s="180" t="s">
        <v>146</v>
      </c>
      <c r="L844" s="41"/>
      <c r="M844" s="185" t="s">
        <v>44</v>
      </c>
      <c r="N844" s="186" t="s">
        <v>53</v>
      </c>
      <c r="O844" s="66"/>
      <c r="P844" s="187">
        <f>O844*H844</f>
        <v>0</v>
      </c>
      <c r="Q844" s="187">
        <v>4.4999999999999999E-4</v>
      </c>
      <c r="R844" s="187">
        <f>Q844*H844</f>
        <v>1.8E-3</v>
      </c>
      <c r="S844" s="187">
        <v>0</v>
      </c>
      <c r="T844" s="188">
        <f>S844*H844</f>
        <v>0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189" t="s">
        <v>237</v>
      </c>
      <c r="AT844" s="189" t="s">
        <v>142</v>
      </c>
      <c r="AU844" s="189" t="s">
        <v>91</v>
      </c>
      <c r="AY844" s="18" t="s">
        <v>139</v>
      </c>
      <c r="BE844" s="190">
        <f>IF(N844="základní",J844,0)</f>
        <v>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8" t="s">
        <v>89</v>
      </c>
      <c r="BK844" s="190">
        <f>ROUND(I844*H844,2)</f>
        <v>0</v>
      </c>
      <c r="BL844" s="18" t="s">
        <v>237</v>
      </c>
      <c r="BM844" s="189" t="s">
        <v>1213</v>
      </c>
    </row>
    <row r="845" spans="1:65" s="2" customFormat="1">
      <c r="A845" s="36"/>
      <c r="B845" s="37"/>
      <c r="C845" s="38"/>
      <c r="D845" s="191" t="s">
        <v>149</v>
      </c>
      <c r="E845" s="38"/>
      <c r="F845" s="192" t="s">
        <v>1214</v>
      </c>
      <c r="G845" s="38"/>
      <c r="H845" s="38"/>
      <c r="I845" s="193"/>
      <c r="J845" s="38"/>
      <c r="K845" s="38"/>
      <c r="L845" s="41"/>
      <c r="M845" s="194"/>
      <c r="N845" s="195"/>
      <c r="O845" s="66"/>
      <c r="P845" s="66"/>
      <c r="Q845" s="66"/>
      <c r="R845" s="66"/>
      <c r="S845" s="66"/>
      <c r="T845" s="67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8" t="s">
        <v>149</v>
      </c>
      <c r="AU845" s="18" t="s">
        <v>91</v>
      </c>
    </row>
    <row r="846" spans="1:65" s="2" customFormat="1" ht="19.5">
      <c r="A846" s="36"/>
      <c r="B846" s="37"/>
      <c r="C846" s="38"/>
      <c r="D846" s="198" t="s">
        <v>451</v>
      </c>
      <c r="E846" s="38"/>
      <c r="F846" s="229" t="s">
        <v>1054</v>
      </c>
      <c r="G846" s="38"/>
      <c r="H846" s="38"/>
      <c r="I846" s="193"/>
      <c r="J846" s="38"/>
      <c r="K846" s="38"/>
      <c r="L846" s="41"/>
      <c r="M846" s="194"/>
      <c r="N846" s="195"/>
      <c r="O846" s="66"/>
      <c r="P846" s="66"/>
      <c r="Q846" s="66"/>
      <c r="R846" s="66"/>
      <c r="S846" s="66"/>
      <c r="T846" s="67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T846" s="18" t="s">
        <v>451</v>
      </c>
      <c r="AU846" s="18" t="s">
        <v>91</v>
      </c>
    </row>
    <row r="847" spans="1:65" s="13" customFormat="1">
      <c r="B847" s="196"/>
      <c r="C847" s="197"/>
      <c r="D847" s="198" t="s">
        <v>151</v>
      </c>
      <c r="E847" s="199" t="s">
        <v>44</v>
      </c>
      <c r="F847" s="200" t="s">
        <v>1018</v>
      </c>
      <c r="G847" s="197"/>
      <c r="H847" s="201">
        <v>1</v>
      </c>
      <c r="I847" s="202"/>
      <c r="J847" s="197"/>
      <c r="K847" s="197"/>
      <c r="L847" s="203"/>
      <c r="M847" s="204"/>
      <c r="N847" s="205"/>
      <c r="O847" s="205"/>
      <c r="P847" s="205"/>
      <c r="Q847" s="205"/>
      <c r="R847" s="205"/>
      <c r="S847" s="205"/>
      <c r="T847" s="206"/>
      <c r="AT847" s="207" t="s">
        <v>151</v>
      </c>
      <c r="AU847" s="207" t="s">
        <v>91</v>
      </c>
      <c r="AV847" s="13" t="s">
        <v>91</v>
      </c>
      <c r="AW847" s="13" t="s">
        <v>42</v>
      </c>
      <c r="AX847" s="13" t="s">
        <v>82</v>
      </c>
      <c r="AY847" s="207" t="s">
        <v>139</v>
      </c>
    </row>
    <row r="848" spans="1:65" s="13" customFormat="1">
      <c r="B848" s="196"/>
      <c r="C848" s="197"/>
      <c r="D848" s="198" t="s">
        <v>151</v>
      </c>
      <c r="E848" s="199" t="s">
        <v>44</v>
      </c>
      <c r="F848" s="200" t="s">
        <v>1019</v>
      </c>
      <c r="G848" s="197"/>
      <c r="H848" s="201">
        <v>3</v>
      </c>
      <c r="I848" s="202"/>
      <c r="J848" s="197"/>
      <c r="K848" s="197"/>
      <c r="L848" s="203"/>
      <c r="M848" s="204"/>
      <c r="N848" s="205"/>
      <c r="O848" s="205"/>
      <c r="P848" s="205"/>
      <c r="Q848" s="205"/>
      <c r="R848" s="205"/>
      <c r="S848" s="205"/>
      <c r="T848" s="206"/>
      <c r="AT848" s="207" t="s">
        <v>151</v>
      </c>
      <c r="AU848" s="207" t="s">
        <v>91</v>
      </c>
      <c r="AV848" s="13" t="s">
        <v>91</v>
      </c>
      <c r="AW848" s="13" t="s">
        <v>42</v>
      </c>
      <c r="AX848" s="13" t="s">
        <v>82</v>
      </c>
      <c r="AY848" s="207" t="s">
        <v>139</v>
      </c>
    </row>
    <row r="849" spans="1:65" s="14" customFormat="1">
      <c r="B849" s="218"/>
      <c r="C849" s="219"/>
      <c r="D849" s="198" t="s">
        <v>151</v>
      </c>
      <c r="E849" s="220" t="s">
        <v>44</v>
      </c>
      <c r="F849" s="221" t="s">
        <v>168</v>
      </c>
      <c r="G849" s="219"/>
      <c r="H849" s="222">
        <v>4</v>
      </c>
      <c r="I849" s="223"/>
      <c r="J849" s="219"/>
      <c r="K849" s="219"/>
      <c r="L849" s="224"/>
      <c r="M849" s="225"/>
      <c r="N849" s="226"/>
      <c r="O849" s="226"/>
      <c r="P849" s="226"/>
      <c r="Q849" s="226"/>
      <c r="R849" s="226"/>
      <c r="S849" s="226"/>
      <c r="T849" s="227"/>
      <c r="AT849" s="228" t="s">
        <v>151</v>
      </c>
      <c r="AU849" s="228" t="s">
        <v>91</v>
      </c>
      <c r="AV849" s="14" t="s">
        <v>147</v>
      </c>
      <c r="AW849" s="14" t="s">
        <v>42</v>
      </c>
      <c r="AX849" s="14" t="s">
        <v>89</v>
      </c>
      <c r="AY849" s="228" t="s">
        <v>139</v>
      </c>
    </row>
    <row r="850" spans="1:65" s="2" customFormat="1" ht="49.15" customHeight="1">
      <c r="A850" s="36"/>
      <c r="B850" s="37"/>
      <c r="C850" s="178" t="s">
        <v>1215</v>
      </c>
      <c r="D850" s="178" t="s">
        <v>142</v>
      </c>
      <c r="E850" s="179" t="s">
        <v>1216</v>
      </c>
      <c r="F850" s="180" t="s">
        <v>1217</v>
      </c>
      <c r="G850" s="181" t="s">
        <v>547</v>
      </c>
      <c r="H850" s="182">
        <v>6</v>
      </c>
      <c r="I850" s="183"/>
      <c r="J850" s="184">
        <f>ROUND(I850*H850,2)</f>
        <v>0</v>
      </c>
      <c r="K850" s="180" t="s">
        <v>146</v>
      </c>
      <c r="L850" s="41"/>
      <c r="M850" s="185" t="s">
        <v>44</v>
      </c>
      <c r="N850" s="186" t="s">
        <v>53</v>
      </c>
      <c r="O850" s="66"/>
      <c r="P850" s="187">
        <f>O850*H850</f>
        <v>0</v>
      </c>
      <c r="Q850" s="187">
        <v>4.4999999999999999E-4</v>
      </c>
      <c r="R850" s="187">
        <f>Q850*H850</f>
        <v>2.7000000000000001E-3</v>
      </c>
      <c r="S850" s="187">
        <v>0</v>
      </c>
      <c r="T850" s="188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89" t="s">
        <v>237</v>
      </c>
      <c r="AT850" s="189" t="s">
        <v>142</v>
      </c>
      <c r="AU850" s="189" t="s">
        <v>91</v>
      </c>
      <c r="AY850" s="18" t="s">
        <v>139</v>
      </c>
      <c r="BE850" s="190">
        <f>IF(N850="základní",J850,0)</f>
        <v>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8" t="s">
        <v>89</v>
      </c>
      <c r="BK850" s="190">
        <f>ROUND(I850*H850,2)</f>
        <v>0</v>
      </c>
      <c r="BL850" s="18" t="s">
        <v>237</v>
      </c>
      <c r="BM850" s="189" t="s">
        <v>1218</v>
      </c>
    </row>
    <row r="851" spans="1:65" s="2" customFormat="1">
      <c r="A851" s="36"/>
      <c r="B851" s="37"/>
      <c r="C851" s="38"/>
      <c r="D851" s="191" t="s">
        <v>149</v>
      </c>
      <c r="E851" s="38"/>
      <c r="F851" s="192" t="s">
        <v>1219</v>
      </c>
      <c r="G851" s="38"/>
      <c r="H851" s="38"/>
      <c r="I851" s="193"/>
      <c r="J851" s="38"/>
      <c r="K851" s="38"/>
      <c r="L851" s="41"/>
      <c r="M851" s="194"/>
      <c r="N851" s="195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8" t="s">
        <v>149</v>
      </c>
      <c r="AU851" s="18" t="s">
        <v>91</v>
      </c>
    </row>
    <row r="852" spans="1:65" s="2" customFormat="1" ht="19.5">
      <c r="A852" s="36"/>
      <c r="B852" s="37"/>
      <c r="C852" s="38"/>
      <c r="D852" s="198" t="s">
        <v>451</v>
      </c>
      <c r="E852" s="38"/>
      <c r="F852" s="229" t="s">
        <v>1054</v>
      </c>
      <c r="G852" s="38"/>
      <c r="H852" s="38"/>
      <c r="I852" s="193"/>
      <c r="J852" s="38"/>
      <c r="K852" s="38"/>
      <c r="L852" s="41"/>
      <c r="M852" s="194"/>
      <c r="N852" s="195"/>
      <c r="O852" s="66"/>
      <c r="P852" s="66"/>
      <c r="Q852" s="66"/>
      <c r="R852" s="66"/>
      <c r="S852" s="66"/>
      <c r="T852" s="67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T852" s="18" t="s">
        <v>451</v>
      </c>
      <c r="AU852" s="18" t="s">
        <v>91</v>
      </c>
    </row>
    <row r="853" spans="1:65" s="13" customFormat="1">
      <c r="B853" s="196"/>
      <c r="C853" s="197"/>
      <c r="D853" s="198" t="s">
        <v>151</v>
      </c>
      <c r="E853" s="199" t="s">
        <v>44</v>
      </c>
      <c r="F853" s="200" t="s">
        <v>1169</v>
      </c>
      <c r="G853" s="197"/>
      <c r="H853" s="201">
        <v>6</v>
      </c>
      <c r="I853" s="202"/>
      <c r="J853" s="197"/>
      <c r="K853" s="197"/>
      <c r="L853" s="203"/>
      <c r="M853" s="204"/>
      <c r="N853" s="205"/>
      <c r="O853" s="205"/>
      <c r="P853" s="205"/>
      <c r="Q853" s="205"/>
      <c r="R853" s="205"/>
      <c r="S853" s="205"/>
      <c r="T853" s="206"/>
      <c r="AT853" s="207" t="s">
        <v>151</v>
      </c>
      <c r="AU853" s="207" t="s">
        <v>91</v>
      </c>
      <c r="AV853" s="13" t="s">
        <v>91</v>
      </c>
      <c r="AW853" s="13" t="s">
        <v>42</v>
      </c>
      <c r="AX853" s="13" t="s">
        <v>89</v>
      </c>
      <c r="AY853" s="207" t="s">
        <v>139</v>
      </c>
    </row>
    <row r="854" spans="1:65" s="2" customFormat="1" ht="24.2" customHeight="1">
      <c r="A854" s="36"/>
      <c r="B854" s="37"/>
      <c r="C854" s="178" t="s">
        <v>1220</v>
      </c>
      <c r="D854" s="178" t="s">
        <v>142</v>
      </c>
      <c r="E854" s="179" t="s">
        <v>1221</v>
      </c>
      <c r="F854" s="180" t="s">
        <v>1222</v>
      </c>
      <c r="G854" s="181" t="s">
        <v>198</v>
      </c>
      <c r="H854" s="182">
        <v>79.5</v>
      </c>
      <c r="I854" s="183"/>
      <c r="J854" s="184">
        <f>ROUND(I854*H854,2)</f>
        <v>0</v>
      </c>
      <c r="K854" s="180" t="s">
        <v>146</v>
      </c>
      <c r="L854" s="41"/>
      <c r="M854" s="185" t="s">
        <v>44</v>
      </c>
      <c r="N854" s="186" t="s">
        <v>53</v>
      </c>
      <c r="O854" s="66"/>
      <c r="P854" s="187">
        <f>O854*H854</f>
        <v>0</v>
      </c>
      <c r="Q854" s="187">
        <v>0</v>
      </c>
      <c r="R854" s="187">
        <f>Q854*H854</f>
        <v>0</v>
      </c>
      <c r="S854" s="187">
        <v>0</v>
      </c>
      <c r="T854" s="188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89" t="s">
        <v>237</v>
      </c>
      <c r="AT854" s="189" t="s">
        <v>142</v>
      </c>
      <c r="AU854" s="189" t="s">
        <v>91</v>
      </c>
      <c r="AY854" s="18" t="s">
        <v>139</v>
      </c>
      <c r="BE854" s="190">
        <f>IF(N854="základní",J854,0)</f>
        <v>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8" t="s">
        <v>89</v>
      </c>
      <c r="BK854" s="190">
        <f>ROUND(I854*H854,2)</f>
        <v>0</v>
      </c>
      <c r="BL854" s="18" t="s">
        <v>237</v>
      </c>
      <c r="BM854" s="189" t="s">
        <v>1223</v>
      </c>
    </row>
    <row r="855" spans="1:65" s="2" customFormat="1">
      <c r="A855" s="36"/>
      <c r="B855" s="37"/>
      <c r="C855" s="38"/>
      <c r="D855" s="191" t="s">
        <v>149</v>
      </c>
      <c r="E855" s="38"/>
      <c r="F855" s="192" t="s">
        <v>1224</v>
      </c>
      <c r="G855" s="38"/>
      <c r="H855" s="38"/>
      <c r="I855" s="193"/>
      <c r="J855" s="38"/>
      <c r="K855" s="38"/>
      <c r="L855" s="41"/>
      <c r="M855" s="194"/>
      <c r="N855" s="195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8" t="s">
        <v>149</v>
      </c>
      <c r="AU855" s="18" t="s">
        <v>91</v>
      </c>
    </row>
    <row r="856" spans="1:65" s="13" customFormat="1">
      <c r="B856" s="196"/>
      <c r="C856" s="197"/>
      <c r="D856" s="198" t="s">
        <v>151</v>
      </c>
      <c r="E856" s="199" t="s">
        <v>44</v>
      </c>
      <c r="F856" s="200" t="s">
        <v>1225</v>
      </c>
      <c r="G856" s="197"/>
      <c r="H856" s="201">
        <v>79.5</v>
      </c>
      <c r="I856" s="202"/>
      <c r="J856" s="197"/>
      <c r="K856" s="197"/>
      <c r="L856" s="203"/>
      <c r="M856" s="204"/>
      <c r="N856" s="205"/>
      <c r="O856" s="205"/>
      <c r="P856" s="205"/>
      <c r="Q856" s="205"/>
      <c r="R856" s="205"/>
      <c r="S856" s="205"/>
      <c r="T856" s="206"/>
      <c r="AT856" s="207" t="s">
        <v>151</v>
      </c>
      <c r="AU856" s="207" t="s">
        <v>91</v>
      </c>
      <c r="AV856" s="13" t="s">
        <v>91</v>
      </c>
      <c r="AW856" s="13" t="s">
        <v>42</v>
      </c>
      <c r="AX856" s="13" t="s">
        <v>89</v>
      </c>
      <c r="AY856" s="207" t="s">
        <v>139</v>
      </c>
    </row>
    <row r="857" spans="1:65" s="2" customFormat="1" ht="24.2" customHeight="1">
      <c r="A857" s="36"/>
      <c r="B857" s="37"/>
      <c r="C857" s="178" t="s">
        <v>1226</v>
      </c>
      <c r="D857" s="178" t="s">
        <v>142</v>
      </c>
      <c r="E857" s="179" t="s">
        <v>1227</v>
      </c>
      <c r="F857" s="180" t="s">
        <v>1228</v>
      </c>
      <c r="G857" s="181" t="s">
        <v>547</v>
      </c>
      <c r="H857" s="182">
        <v>7</v>
      </c>
      <c r="I857" s="183"/>
      <c r="J857" s="184">
        <f>ROUND(I857*H857,2)</f>
        <v>0</v>
      </c>
      <c r="K857" s="180" t="s">
        <v>146</v>
      </c>
      <c r="L857" s="41"/>
      <c r="M857" s="185" t="s">
        <v>44</v>
      </c>
      <c r="N857" s="186" t="s">
        <v>53</v>
      </c>
      <c r="O857" s="66"/>
      <c r="P857" s="187">
        <f>O857*H857</f>
        <v>0</v>
      </c>
      <c r="Q857" s="187">
        <v>0</v>
      </c>
      <c r="R857" s="187">
        <f>Q857*H857</f>
        <v>0</v>
      </c>
      <c r="S857" s="187">
        <v>0</v>
      </c>
      <c r="T857" s="188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89" t="s">
        <v>237</v>
      </c>
      <c r="AT857" s="189" t="s">
        <v>142</v>
      </c>
      <c r="AU857" s="189" t="s">
        <v>91</v>
      </c>
      <c r="AY857" s="18" t="s">
        <v>139</v>
      </c>
      <c r="BE857" s="190">
        <f>IF(N857="základní",J857,0)</f>
        <v>0</v>
      </c>
      <c r="BF857" s="190">
        <f>IF(N857="snížená",J857,0)</f>
        <v>0</v>
      </c>
      <c r="BG857" s="190">
        <f>IF(N857="zákl. přenesená",J857,0)</f>
        <v>0</v>
      </c>
      <c r="BH857" s="190">
        <f>IF(N857="sníž. přenesená",J857,0)</f>
        <v>0</v>
      </c>
      <c r="BI857" s="190">
        <f>IF(N857="nulová",J857,0)</f>
        <v>0</v>
      </c>
      <c r="BJ857" s="18" t="s">
        <v>89</v>
      </c>
      <c r="BK857" s="190">
        <f>ROUND(I857*H857,2)</f>
        <v>0</v>
      </c>
      <c r="BL857" s="18" t="s">
        <v>237</v>
      </c>
      <c r="BM857" s="189" t="s">
        <v>1229</v>
      </c>
    </row>
    <row r="858" spans="1:65" s="2" customFormat="1">
      <c r="A858" s="36"/>
      <c r="B858" s="37"/>
      <c r="C858" s="38"/>
      <c r="D858" s="191" t="s">
        <v>149</v>
      </c>
      <c r="E858" s="38"/>
      <c r="F858" s="192" t="s">
        <v>1230</v>
      </c>
      <c r="G858" s="38"/>
      <c r="H858" s="38"/>
      <c r="I858" s="193"/>
      <c r="J858" s="38"/>
      <c r="K858" s="38"/>
      <c r="L858" s="41"/>
      <c r="M858" s="194"/>
      <c r="N858" s="195"/>
      <c r="O858" s="66"/>
      <c r="P858" s="66"/>
      <c r="Q858" s="66"/>
      <c r="R858" s="66"/>
      <c r="S858" s="66"/>
      <c r="T858" s="67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8" t="s">
        <v>149</v>
      </c>
      <c r="AU858" s="18" t="s">
        <v>91</v>
      </c>
    </row>
    <row r="859" spans="1:65" s="13" customFormat="1">
      <c r="B859" s="196"/>
      <c r="C859" s="197"/>
      <c r="D859" s="198" t="s">
        <v>151</v>
      </c>
      <c r="E859" s="199" t="s">
        <v>44</v>
      </c>
      <c r="F859" s="200" t="s">
        <v>1231</v>
      </c>
      <c r="G859" s="197"/>
      <c r="H859" s="201">
        <v>7</v>
      </c>
      <c r="I859" s="202"/>
      <c r="J859" s="197"/>
      <c r="K859" s="197"/>
      <c r="L859" s="203"/>
      <c r="M859" s="204"/>
      <c r="N859" s="205"/>
      <c r="O859" s="205"/>
      <c r="P859" s="205"/>
      <c r="Q859" s="205"/>
      <c r="R859" s="205"/>
      <c r="S859" s="205"/>
      <c r="T859" s="206"/>
      <c r="AT859" s="207" t="s">
        <v>151</v>
      </c>
      <c r="AU859" s="207" t="s">
        <v>91</v>
      </c>
      <c r="AV859" s="13" t="s">
        <v>91</v>
      </c>
      <c r="AW859" s="13" t="s">
        <v>42</v>
      </c>
      <c r="AX859" s="13" t="s">
        <v>89</v>
      </c>
      <c r="AY859" s="207" t="s">
        <v>139</v>
      </c>
    </row>
    <row r="860" spans="1:65" s="2" customFormat="1" ht="24.2" customHeight="1">
      <c r="A860" s="36"/>
      <c r="B860" s="37"/>
      <c r="C860" s="178" t="s">
        <v>1232</v>
      </c>
      <c r="D860" s="178" t="s">
        <v>142</v>
      </c>
      <c r="E860" s="179" t="s">
        <v>1233</v>
      </c>
      <c r="F860" s="180" t="s">
        <v>1234</v>
      </c>
      <c r="G860" s="181" t="s">
        <v>547</v>
      </c>
      <c r="H860" s="182">
        <v>87.45</v>
      </c>
      <c r="I860" s="183"/>
      <c r="J860" s="184">
        <f>ROUND(I860*H860,2)</f>
        <v>0</v>
      </c>
      <c r="K860" s="180" t="s">
        <v>146</v>
      </c>
      <c r="L860" s="41"/>
      <c r="M860" s="185" t="s">
        <v>44</v>
      </c>
      <c r="N860" s="186" t="s">
        <v>53</v>
      </c>
      <c r="O860" s="66"/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R860" s="189" t="s">
        <v>237</v>
      </c>
      <c r="AT860" s="189" t="s">
        <v>142</v>
      </c>
      <c r="AU860" s="189" t="s">
        <v>91</v>
      </c>
      <c r="AY860" s="18" t="s">
        <v>139</v>
      </c>
      <c r="BE860" s="190">
        <f>IF(N860="základní",J860,0)</f>
        <v>0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8" t="s">
        <v>89</v>
      </c>
      <c r="BK860" s="190">
        <f>ROUND(I860*H860,2)</f>
        <v>0</v>
      </c>
      <c r="BL860" s="18" t="s">
        <v>237</v>
      </c>
      <c r="BM860" s="189" t="s">
        <v>1235</v>
      </c>
    </row>
    <row r="861" spans="1:65" s="2" customFormat="1">
      <c r="A861" s="36"/>
      <c r="B861" s="37"/>
      <c r="C861" s="38"/>
      <c r="D861" s="191" t="s">
        <v>149</v>
      </c>
      <c r="E861" s="38"/>
      <c r="F861" s="192" t="s">
        <v>1236</v>
      </c>
      <c r="G861" s="38"/>
      <c r="H861" s="38"/>
      <c r="I861" s="193"/>
      <c r="J861" s="38"/>
      <c r="K861" s="38"/>
      <c r="L861" s="41"/>
      <c r="M861" s="194"/>
      <c r="N861" s="195"/>
      <c r="O861" s="66"/>
      <c r="P861" s="66"/>
      <c r="Q861" s="66"/>
      <c r="R861" s="66"/>
      <c r="S861" s="66"/>
      <c r="T861" s="67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T861" s="18" t="s">
        <v>149</v>
      </c>
      <c r="AU861" s="18" t="s">
        <v>91</v>
      </c>
    </row>
    <row r="862" spans="1:65" s="13" customFormat="1" ht="22.5">
      <c r="B862" s="196"/>
      <c r="C862" s="197"/>
      <c r="D862" s="198" t="s">
        <v>151</v>
      </c>
      <c r="E862" s="199" t="s">
        <v>44</v>
      </c>
      <c r="F862" s="200" t="s">
        <v>1237</v>
      </c>
      <c r="G862" s="197"/>
      <c r="H862" s="201">
        <v>87.45</v>
      </c>
      <c r="I862" s="202"/>
      <c r="J862" s="197"/>
      <c r="K862" s="197"/>
      <c r="L862" s="203"/>
      <c r="M862" s="204"/>
      <c r="N862" s="205"/>
      <c r="O862" s="205"/>
      <c r="P862" s="205"/>
      <c r="Q862" s="205"/>
      <c r="R862" s="205"/>
      <c r="S862" s="205"/>
      <c r="T862" s="206"/>
      <c r="AT862" s="207" t="s">
        <v>151</v>
      </c>
      <c r="AU862" s="207" t="s">
        <v>91</v>
      </c>
      <c r="AV862" s="13" t="s">
        <v>91</v>
      </c>
      <c r="AW862" s="13" t="s">
        <v>42</v>
      </c>
      <c r="AX862" s="13" t="s">
        <v>89</v>
      </c>
      <c r="AY862" s="207" t="s">
        <v>139</v>
      </c>
    </row>
    <row r="863" spans="1:65" s="2" customFormat="1" ht="24.2" customHeight="1">
      <c r="A863" s="36"/>
      <c r="B863" s="37"/>
      <c r="C863" s="178" t="s">
        <v>1238</v>
      </c>
      <c r="D863" s="178" t="s">
        <v>142</v>
      </c>
      <c r="E863" s="179" t="s">
        <v>1239</v>
      </c>
      <c r="F863" s="180" t="s">
        <v>1240</v>
      </c>
      <c r="G863" s="181" t="s">
        <v>547</v>
      </c>
      <c r="H863" s="182">
        <v>3</v>
      </c>
      <c r="I863" s="183"/>
      <c r="J863" s="184">
        <f>ROUND(I863*H863,2)</f>
        <v>0</v>
      </c>
      <c r="K863" s="180" t="s">
        <v>146</v>
      </c>
      <c r="L863" s="41"/>
      <c r="M863" s="185" t="s">
        <v>44</v>
      </c>
      <c r="N863" s="186" t="s">
        <v>53</v>
      </c>
      <c r="O863" s="66"/>
      <c r="P863" s="187">
        <f>O863*H863</f>
        <v>0</v>
      </c>
      <c r="Q863" s="187">
        <v>0</v>
      </c>
      <c r="R863" s="187">
        <f>Q863*H863</f>
        <v>0</v>
      </c>
      <c r="S863" s="187">
        <v>0</v>
      </c>
      <c r="T863" s="188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189" t="s">
        <v>237</v>
      </c>
      <c r="AT863" s="189" t="s">
        <v>142</v>
      </c>
      <c r="AU863" s="189" t="s">
        <v>91</v>
      </c>
      <c r="AY863" s="18" t="s">
        <v>139</v>
      </c>
      <c r="BE863" s="190">
        <f>IF(N863="základní",J863,0)</f>
        <v>0</v>
      </c>
      <c r="BF863" s="190">
        <f>IF(N863="snížená",J863,0)</f>
        <v>0</v>
      </c>
      <c r="BG863" s="190">
        <f>IF(N863="zákl. přenesená",J863,0)</f>
        <v>0</v>
      </c>
      <c r="BH863" s="190">
        <f>IF(N863="sníž. přenesená",J863,0)</f>
        <v>0</v>
      </c>
      <c r="BI863" s="190">
        <f>IF(N863="nulová",J863,0)</f>
        <v>0</v>
      </c>
      <c r="BJ863" s="18" t="s">
        <v>89</v>
      </c>
      <c r="BK863" s="190">
        <f>ROUND(I863*H863,2)</f>
        <v>0</v>
      </c>
      <c r="BL863" s="18" t="s">
        <v>237</v>
      </c>
      <c r="BM863" s="189" t="s">
        <v>1241</v>
      </c>
    </row>
    <row r="864" spans="1:65" s="2" customFormat="1">
      <c r="A864" s="36"/>
      <c r="B864" s="37"/>
      <c r="C864" s="38"/>
      <c r="D864" s="191" t="s">
        <v>149</v>
      </c>
      <c r="E864" s="38"/>
      <c r="F864" s="192" t="s">
        <v>1242</v>
      </c>
      <c r="G864" s="38"/>
      <c r="H864" s="38"/>
      <c r="I864" s="193"/>
      <c r="J864" s="38"/>
      <c r="K864" s="38"/>
      <c r="L864" s="41"/>
      <c r="M864" s="194"/>
      <c r="N864" s="195"/>
      <c r="O864" s="66"/>
      <c r="P864" s="66"/>
      <c r="Q864" s="66"/>
      <c r="R864" s="66"/>
      <c r="S864" s="66"/>
      <c r="T864" s="67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8" t="s">
        <v>149</v>
      </c>
      <c r="AU864" s="18" t="s">
        <v>91</v>
      </c>
    </row>
    <row r="865" spans="1:65" s="13" customFormat="1">
      <c r="B865" s="196"/>
      <c r="C865" s="197"/>
      <c r="D865" s="198" t="s">
        <v>151</v>
      </c>
      <c r="E865" s="199" t="s">
        <v>44</v>
      </c>
      <c r="F865" s="200" t="s">
        <v>1243</v>
      </c>
      <c r="G865" s="197"/>
      <c r="H865" s="201">
        <v>3</v>
      </c>
      <c r="I865" s="202"/>
      <c r="J865" s="197"/>
      <c r="K865" s="197"/>
      <c r="L865" s="203"/>
      <c r="M865" s="204"/>
      <c r="N865" s="205"/>
      <c r="O865" s="205"/>
      <c r="P865" s="205"/>
      <c r="Q865" s="205"/>
      <c r="R865" s="205"/>
      <c r="S865" s="205"/>
      <c r="T865" s="206"/>
      <c r="AT865" s="207" t="s">
        <v>151</v>
      </c>
      <c r="AU865" s="207" t="s">
        <v>91</v>
      </c>
      <c r="AV865" s="13" t="s">
        <v>91</v>
      </c>
      <c r="AW865" s="13" t="s">
        <v>42</v>
      </c>
      <c r="AX865" s="13" t="s">
        <v>89</v>
      </c>
      <c r="AY865" s="207" t="s">
        <v>139</v>
      </c>
    </row>
    <row r="866" spans="1:65" s="2" customFormat="1" ht="21.75" customHeight="1">
      <c r="A866" s="36"/>
      <c r="B866" s="37"/>
      <c r="C866" s="208" t="s">
        <v>1244</v>
      </c>
      <c r="D866" s="208" t="s">
        <v>153</v>
      </c>
      <c r="E866" s="209" t="s">
        <v>1245</v>
      </c>
      <c r="F866" s="210" t="s">
        <v>1246</v>
      </c>
      <c r="G866" s="211" t="s">
        <v>198</v>
      </c>
      <c r="H866" s="212">
        <v>95.4</v>
      </c>
      <c r="I866" s="213"/>
      <c r="J866" s="214">
        <f>ROUND(I866*H866,2)</f>
        <v>0</v>
      </c>
      <c r="K866" s="210" t="s">
        <v>44</v>
      </c>
      <c r="L866" s="215"/>
      <c r="M866" s="216" t="s">
        <v>44</v>
      </c>
      <c r="N866" s="217" t="s">
        <v>53</v>
      </c>
      <c r="O866" s="66"/>
      <c r="P866" s="187">
        <f>O866*H866</f>
        <v>0</v>
      </c>
      <c r="Q866" s="187">
        <v>4.1999999999999997E-3</v>
      </c>
      <c r="R866" s="187">
        <f>Q866*H866</f>
        <v>0.40067999999999998</v>
      </c>
      <c r="S866" s="187">
        <v>0</v>
      </c>
      <c r="T866" s="188">
        <f>S866*H866</f>
        <v>0</v>
      </c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R866" s="189" t="s">
        <v>343</v>
      </c>
      <c r="AT866" s="189" t="s">
        <v>153</v>
      </c>
      <c r="AU866" s="189" t="s">
        <v>91</v>
      </c>
      <c r="AY866" s="18" t="s">
        <v>139</v>
      </c>
      <c r="BE866" s="190">
        <f>IF(N866="základní",J866,0)</f>
        <v>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8" t="s">
        <v>89</v>
      </c>
      <c r="BK866" s="190">
        <f>ROUND(I866*H866,2)</f>
        <v>0</v>
      </c>
      <c r="BL866" s="18" t="s">
        <v>237</v>
      </c>
      <c r="BM866" s="189" t="s">
        <v>1247</v>
      </c>
    </row>
    <row r="867" spans="1:65" s="2" customFormat="1" ht="19.5">
      <c r="A867" s="36"/>
      <c r="B867" s="37"/>
      <c r="C867" s="38"/>
      <c r="D867" s="198" t="s">
        <v>451</v>
      </c>
      <c r="E867" s="38"/>
      <c r="F867" s="229" t="s">
        <v>1054</v>
      </c>
      <c r="G867" s="38"/>
      <c r="H867" s="38"/>
      <c r="I867" s="193"/>
      <c r="J867" s="38"/>
      <c r="K867" s="38"/>
      <c r="L867" s="41"/>
      <c r="M867" s="194"/>
      <c r="N867" s="195"/>
      <c r="O867" s="66"/>
      <c r="P867" s="66"/>
      <c r="Q867" s="66"/>
      <c r="R867" s="66"/>
      <c r="S867" s="66"/>
      <c r="T867" s="67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T867" s="18" t="s">
        <v>451</v>
      </c>
      <c r="AU867" s="18" t="s">
        <v>91</v>
      </c>
    </row>
    <row r="868" spans="1:65" s="13" customFormat="1" ht="22.5">
      <c r="B868" s="196"/>
      <c r="C868" s="197"/>
      <c r="D868" s="198" t="s">
        <v>151</v>
      </c>
      <c r="E868" s="199" t="s">
        <v>44</v>
      </c>
      <c r="F868" s="200" t="s">
        <v>1248</v>
      </c>
      <c r="G868" s="197"/>
      <c r="H868" s="201">
        <v>95.4</v>
      </c>
      <c r="I868" s="202"/>
      <c r="J868" s="197"/>
      <c r="K868" s="197"/>
      <c r="L868" s="203"/>
      <c r="M868" s="204"/>
      <c r="N868" s="205"/>
      <c r="O868" s="205"/>
      <c r="P868" s="205"/>
      <c r="Q868" s="205"/>
      <c r="R868" s="205"/>
      <c r="S868" s="205"/>
      <c r="T868" s="206"/>
      <c r="AT868" s="207" t="s">
        <v>151</v>
      </c>
      <c r="AU868" s="207" t="s">
        <v>91</v>
      </c>
      <c r="AV868" s="13" t="s">
        <v>91</v>
      </c>
      <c r="AW868" s="13" t="s">
        <v>42</v>
      </c>
      <c r="AX868" s="13" t="s">
        <v>89</v>
      </c>
      <c r="AY868" s="207" t="s">
        <v>139</v>
      </c>
    </row>
    <row r="869" spans="1:65" s="2" customFormat="1" ht="24.2" customHeight="1">
      <c r="A869" s="36"/>
      <c r="B869" s="37"/>
      <c r="C869" s="208" t="s">
        <v>1249</v>
      </c>
      <c r="D869" s="208" t="s">
        <v>153</v>
      </c>
      <c r="E869" s="209" t="s">
        <v>1250</v>
      </c>
      <c r="F869" s="210" t="s">
        <v>1251</v>
      </c>
      <c r="G869" s="211" t="s">
        <v>547</v>
      </c>
      <c r="H869" s="212">
        <v>95.4</v>
      </c>
      <c r="I869" s="213"/>
      <c r="J869" s="214">
        <f>ROUND(I869*H869,2)</f>
        <v>0</v>
      </c>
      <c r="K869" s="210" t="s">
        <v>44</v>
      </c>
      <c r="L869" s="215"/>
      <c r="M869" s="216" t="s">
        <v>44</v>
      </c>
      <c r="N869" s="217" t="s">
        <v>53</v>
      </c>
      <c r="O869" s="66"/>
      <c r="P869" s="187">
        <f>O869*H869</f>
        <v>0</v>
      </c>
      <c r="Q869" s="187">
        <v>4.4999999999999999E-4</v>
      </c>
      <c r="R869" s="187">
        <f>Q869*H869</f>
        <v>4.2930000000000003E-2</v>
      </c>
      <c r="S869" s="187">
        <v>0</v>
      </c>
      <c r="T869" s="188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189" t="s">
        <v>343</v>
      </c>
      <c r="AT869" s="189" t="s">
        <v>153</v>
      </c>
      <c r="AU869" s="189" t="s">
        <v>91</v>
      </c>
      <c r="AY869" s="18" t="s">
        <v>139</v>
      </c>
      <c r="BE869" s="190">
        <f>IF(N869="základní",J869,0)</f>
        <v>0</v>
      </c>
      <c r="BF869" s="190">
        <f>IF(N869="snížená",J869,0)</f>
        <v>0</v>
      </c>
      <c r="BG869" s="190">
        <f>IF(N869="zákl. přenesená",J869,0)</f>
        <v>0</v>
      </c>
      <c r="BH869" s="190">
        <f>IF(N869="sníž. přenesená",J869,0)</f>
        <v>0</v>
      </c>
      <c r="BI869" s="190">
        <f>IF(N869="nulová",J869,0)</f>
        <v>0</v>
      </c>
      <c r="BJ869" s="18" t="s">
        <v>89</v>
      </c>
      <c r="BK869" s="190">
        <f>ROUND(I869*H869,2)</f>
        <v>0</v>
      </c>
      <c r="BL869" s="18" t="s">
        <v>237</v>
      </c>
      <c r="BM869" s="189" t="s">
        <v>1252</v>
      </c>
    </row>
    <row r="870" spans="1:65" s="13" customFormat="1" ht="22.5">
      <c r="B870" s="196"/>
      <c r="C870" s="197"/>
      <c r="D870" s="198" t="s">
        <v>151</v>
      </c>
      <c r="E870" s="199" t="s">
        <v>44</v>
      </c>
      <c r="F870" s="200" t="s">
        <v>1253</v>
      </c>
      <c r="G870" s="197"/>
      <c r="H870" s="201">
        <v>95.4</v>
      </c>
      <c r="I870" s="202"/>
      <c r="J870" s="197"/>
      <c r="K870" s="197"/>
      <c r="L870" s="203"/>
      <c r="M870" s="204"/>
      <c r="N870" s="205"/>
      <c r="O870" s="205"/>
      <c r="P870" s="205"/>
      <c r="Q870" s="205"/>
      <c r="R870" s="205"/>
      <c r="S870" s="205"/>
      <c r="T870" s="206"/>
      <c r="AT870" s="207" t="s">
        <v>151</v>
      </c>
      <c r="AU870" s="207" t="s">
        <v>91</v>
      </c>
      <c r="AV870" s="13" t="s">
        <v>91</v>
      </c>
      <c r="AW870" s="13" t="s">
        <v>42</v>
      </c>
      <c r="AX870" s="13" t="s">
        <v>89</v>
      </c>
      <c r="AY870" s="207" t="s">
        <v>139</v>
      </c>
    </row>
    <row r="871" spans="1:65" s="2" customFormat="1" ht="21.75" customHeight="1">
      <c r="A871" s="36"/>
      <c r="B871" s="37"/>
      <c r="C871" s="208" t="s">
        <v>1254</v>
      </c>
      <c r="D871" s="208" t="s">
        <v>153</v>
      </c>
      <c r="E871" s="209" t="s">
        <v>1051</v>
      </c>
      <c r="F871" s="210" t="s">
        <v>1052</v>
      </c>
      <c r="G871" s="211" t="s">
        <v>162</v>
      </c>
      <c r="H871" s="212">
        <v>13.4</v>
      </c>
      <c r="I871" s="213"/>
      <c r="J871" s="214">
        <f>ROUND(I871*H871,2)</f>
        <v>0</v>
      </c>
      <c r="K871" s="210" t="s">
        <v>146</v>
      </c>
      <c r="L871" s="215"/>
      <c r="M871" s="216" t="s">
        <v>44</v>
      </c>
      <c r="N871" s="217" t="s">
        <v>53</v>
      </c>
      <c r="O871" s="66"/>
      <c r="P871" s="187">
        <f>O871*H871</f>
        <v>0</v>
      </c>
      <c r="Q871" s="187">
        <v>7.4999999999999997E-3</v>
      </c>
      <c r="R871" s="187">
        <f>Q871*H871</f>
        <v>0.10049999999999999</v>
      </c>
      <c r="S871" s="187">
        <v>0</v>
      </c>
      <c r="T871" s="188">
        <f>S871*H871</f>
        <v>0</v>
      </c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R871" s="189" t="s">
        <v>343</v>
      </c>
      <c r="AT871" s="189" t="s">
        <v>153</v>
      </c>
      <c r="AU871" s="189" t="s">
        <v>91</v>
      </c>
      <c r="AY871" s="18" t="s">
        <v>139</v>
      </c>
      <c r="BE871" s="190">
        <f>IF(N871="základní",J871,0)</f>
        <v>0</v>
      </c>
      <c r="BF871" s="190">
        <f>IF(N871="snížená",J871,0)</f>
        <v>0</v>
      </c>
      <c r="BG871" s="190">
        <f>IF(N871="zákl. přenesená",J871,0)</f>
        <v>0</v>
      </c>
      <c r="BH871" s="190">
        <f>IF(N871="sníž. přenesená",J871,0)</f>
        <v>0</v>
      </c>
      <c r="BI871" s="190">
        <f>IF(N871="nulová",J871,0)</f>
        <v>0</v>
      </c>
      <c r="BJ871" s="18" t="s">
        <v>89</v>
      </c>
      <c r="BK871" s="190">
        <f>ROUND(I871*H871,2)</f>
        <v>0</v>
      </c>
      <c r="BL871" s="18" t="s">
        <v>237</v>
      </c>
      <c r="BM871" s="189" t="s">
        <v>1255</v>
      </c>
    </row>
    <row r="872" spans="1:65" s="2" customFormat="1" ht="19.5">
      <c r="A872" s="36"/>
      <c r="B872" s="37"/>
      <c r="C872" s="38"/>
      <c r="D872" s="198" t="s">
        <v>451</v>
      </c>
      <c r="E872" s="38"/>
      <c r="F872" s="229" t="s">
        <v>1054</v>
      </c>
      <c r="G872" s="38"/>
      <c r="H872" s="38"/>
      <c r="I872" s="193"/>
      <c r="J872" s="38"/>
      <c r="K872" s="38"/>
      <c r="L872" s="41"/>
      <c r="M872" s="194"/>
      <c r="N872" s="195"/>
      <c r="O872" s="66"/>
      <c r="P872" s="66"/>
      <c r="Q872" s="66"/>
      <c r="R872" s="66"/>
      <c r="S872" s="66"/>
      <c r="T872" s="67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T872" s="18" t="s">
        <v>451</v>
      </c>
      <c r="AU872" s="18" t="s">
        <v>91</v>
      </c>
    </row>
    <row r="873" spans="1:65" s="13" customFormat="1">
      <c r="B873" s="196"/>
      <c r="C873" s="197"/>
      <c r="D873" s="198" t="s">
        <v>151</v>
      </c>
      <c r="E873" s="199" t="s">
        <v>44</v>
      </c>
      <c r="F873" s="200" t="s">
        <v>1256</v>
      </c>
      <c r="G873" s="197"/>
      <c r="H873" s="201">
        <v>5.6</v>
      </c>
      <c r="I873" s="202"/>
      <c r="J873" s="197"/>
      <c r="K873" s="197"/>
      <c r="L873" s="203"/>
      <c r="M873" s="204"/>
      <c r="N873" s="205"/>
      <c r="O873" s="205"/>
      <c r="P873" s="205"/>
      <c r="Q873" s="205"/>
      <c r="R873" s="205"/>
      <c r="S873" s="205"/>
      <c r="T873" s="206"/>
      <c r="AT873" s="207" t="s">
        <v>151</v>
      </c>
      <c r="AU873" s="207" t="s">
        <v>91</v>
      </c>
      <c r="AV873" s="13" t="s">
        <v>91</v>
      </c>
      <c r="AW873" s="13" t="s">
        <v>42</v>
      </c>
      <c r="AX873" s="13" t="s">
        <v>82</v>
      </c>
      <c r="AY873" s="207" t="s">
        <v>139</v>
      </c>
    </row>
    <row r="874" spans="1:65" s="13" customFormat="1">
      <c r="B874" s="196"/>
      <c r="C874" s="197"/>
      <c r="D874" s="198" t="s">
        <v>151</v>
      </c>
      <c r="E874" s="199" t="s">
        <v>44</v>
      </c>
      <c r="F874" s="200" t="s">
        <v>1257</v>
      </c>
      <c r="G874" s="197"/>
      <c r="H874" s="201">
        <v>2.4</v>
      </c>
      <c r="I874" s="202"/>
      <c r="J874" s="197"/>
      <c r="K874" s="197"/>
      <c r="L874" s="203"/>
      <c r="M874" s="204"/>
      <c r="N874" s="205"/>
      <c r="O874" s="205"/>
      <c r="P874" s="205"/>
      <c r="Q874" s="205"/>
      <c r="R874" s="205"/>
      <c r="S874" s="205"/>
      <c r="T874" s="206"/>
      <c r="AT874" s="207" t="s">
        <v>151</v>
      </c>
      <c r="AU874" s="207" t="s">
        <v>91</v>
      </c>
      <c r="AV874" s="13" t="s">
        <v>91</v>
      </c>
      <c r="AW874" s="13" t="s">
        <v>42</v>
      </c>
      <c r="AX874" s="13" t="s">
        <v>82</v>
      </c>
      <c r="AY874" s="207" t="s">
        <v>139</v>
      </c>
    </row>
    <row r="875" spans="1:65" s="13" customFormat="1">
      <c r="B875" s="196"/>
      <c r="C875" s="197"/>
      <c r="D875" s="198" t="s">
        <v>151</v>
      </c>
      <c r="E875" s="199" t="s">
        <v>44</v>
      </c>
      <c r="F875" s="200" t="s">
        <v>1258</v>
      </c>
      <c r="G875" s="197"/>
      <c r="H875" s="201">
        <v>5.4</v>
      </c>
      <c r="I875" s="202"/>
      <c r="J875" s="197"/>
      <c r="K875" s="197"/>
      <c r="L875" s="203"/>
      <c r="M875" s="204"/>
      <c r="N875" s="205"/>
      <c r="O875" s="205"/>
      <c r="P875" s="205"/>
      <c r="Q875" s="205"/>
      <c r="R875" s="205"/>
      <c r="S875" s="205"/>
      <c r="T875" s="206"/>
      <c r="AT875" s="207" t="s">
        <v>151</v>
      </c>
      <c r="AU875" s="207" t="s">
        <v>91</v>
      </c>
      <c r="AV875" s="13" t="s">
        <v>91</v>
      </c>
      <c r="AW875" s="13" t="s">
        <v>42</v>
      </c>
      <c r="AX875" s="13" t="s">
        <v>82</v>
      </c>
      <c r="AY875" s="207" t="s">
        <v>139</v>
      </c>
    </row>
    <row r="876" spans="1:65" s="14" customFormat="1">
      <c r="B876" s="218"/>
      <c r="C876" s="219"/>
      <c r="D876" s="198" t="s">
        <v>151</v>
      </c>
      <c r="E876" s="220" t="s">
        <v>44</v>
      </c>
      <c r="F876" s="221" t="s">
        <v>168</v>
      </c>
      <c r="G876" s="219"/>
      <c r="H876" s="222">
        <v>13.4</v>
      </c>
      <c r="I876" s="223"/>
      <c r="J876" s="219"/>
      <c r="K876" s="219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151</v>
      </c>
      <c r="AU876" s="228" t="s">
        <v>91</v>
      </c>
      <c r="AV876" s="14" t="s">
        <v>147</v>
      </c>
      <c r="AW876" s="14" t="s">
        <v>42</v>
      </c>
      <c r="AX876" s="14" t="s">
        <v>89</v>
      </c>
      <c r="AY876" s="228" t="s">
        <v>139</v>
      </c>
    </row>
    <row r="877" spans="1:65" s="2" customFormat="1" ht="24">
      <c r="A877" s="36"/>
      <c r="B877" s="37"/>
      <c r="C877" s="208" t="s">
        <v>1259</v>
      </c>
      <c r="D877" s="208" t="s">
        <v>153</v>
      </c>
      <c r="E877" s="209" t="s">
        <v>1057</v>
      </c>
      <c r="F877" s="210" t="s">
        <v>1058</v>
      </c>
      <c r="G877" s="211" t="s">
        <v>885</v>
      </c>
      <c r="H877" s="212">
        <v>3.3</v>
      </c>
      <c r="I877" s="213"/>
      <c r="J877" s="214">
        <f>ROUND(I877*H877,2)</f>
        <v>0</v>
      </c>
      <c r="K877" s="210" t="s">
        <v>146</v>
      </c>
      <c r="L877" s="215"/>
      <c r="M877" s="216" t="s">
        <v>44</v>
      </c>
      <c r="N877" s="217" t="s">
        <v>53</v>
      </c>
      <c r="O877" s="66"/>
      <c r="P877" s="187">
        <f>O877*H877</f>
        <v>0</v>
      </c>
      <c r="Q877" s="187">
        <v>2.0000000000000001E-4</v>
      </c>
      <c r="R877" s="187">
        <f>Q877*H877</f>
        <v>6.6E-4</v>
      </c>
      <c r="S877" s="187">
        <v>0</v>
      </c>
      <c r="T877" s="188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189" t="s">
        <v>343</v>
      </c>
      <c r="AT877" s="189" t="s">
        <v>153</v>
      </c>
      <c r="AU877" s="189" t="s">
        <v>91</v>
      </c>
      <c r="AY877" s="18" t="s">
        <v>139</v>
      </c>
      <c r="BE877" s="190">
        <f>IF(N877="základní",J877,0)</f>
        <v>0</v>
      </c>
      <c r="BF877" s="190">
        <f>IF(N877="snížená",J877,0)</f>
        <v>0</v>
      </c>
      <c r="BG877" s="190">
        <f>IF(N877="zákl. přenesená",J877,0)</f>
        <v>0</v>
      </c>
      <c r="BH877" s="190">
        <f>IF(N877="sníž. přenesená",J877,0)</f>
        <v>0</v>
      </c>
      <c r="BI877" s="190">
        <f>IF(N877="nulová",J877,0)</f>
        <v>0</v>
      </c>
      <c r="BJ877" s="18" t="s">
        <v>89</v>
      </c>
      <c r="BK877" s="190">
        <f>ROUND(I877*H877,2)</f>
        <v>0</v>
      </c>
      <c r="BL877" s="18" t="s">
        <v>237</v>
      </c>
      <c r="BM877" s="189" t="s">
        <v>1260</v>
      </c>
    </row>
    <row r="878" spans="1:65" s="13" customFormat="1" ht="22.5">
      <c r="B878" s="196"/>
      <c r="C878" s="197"/>
      <c r="D878" s="198" t="s">
        <v>151</v>
      </c>
      <c r="E878" s="199" t="s">
        <v>44</v>
      </c>
      <c r="F878" s="200" t="s">
        <v>1261</v>
      </c>
      <c r="G878" s="197"/>
      <c r="H878" s="201">
        <v>3.18</v>
      </c>
      <c r="I878" s="202"/>
      <c r="J878" s="197"/>
      <c r="K878" s="197"/>
      <c r="L878" s="203"/>
      <c r="M878" s="204"/>
      <c r="N878" s="205"/>
      <c r="O878" s="205"/>
      <c r="P878" s="205"/>
      <c r="Q878" s="205"/>
      <c r="R878" s="205"/>
      <c r="S878" s="205"/>
      <c r="T878" s="206"/>
      <c r="AT878" s="207" t="s">
        <v>151</v>
      </c>
      <c r="AU878" s="207" t="s">
        <v>91</v>
      </c>
      <c r="AV878" s="13" t="s">
        <v>91</v>
      </c>
      <c r="AW878" s="13" t="s">
        <v>42</v>
      </c>
      <c r="AX878" s="13" t="s">
        <v>82</v>
      </c>
      <c r="AY878" s="207" t="s">
        <v>139</v>
      </c>
    </row>
    <row r="879" spans="1:65" s="13" customFormat="1">
      <c r="B879" s="196"/>
      <c r="C879" s="197"/>
      <c r="D879" s="198" t="s">
        <v>151</v>
      </c>
      <c r="E879" s="199" t="s">
        <v>44</v>
      </c>
      <c r="F879" s="200" t="s">
        <v>1262</v>
      </c>
      <c r="G879" s="197"/>
      <c r="H879" s="201">
        <v>0.12</v>
      </c>
      <c r="I879" s="202"/>
      <c r="J879" s="197"/>
      <c r="K879" s="197"/>
      <c r="L879" s="203"/>
      <c r="M879" s="204"/>
      <c r="N879" s="205"/>
      <c r="O879" s="205"/>
      <c r="P879" s="205"/>
      <c r="Q879" s="205"/>
      <c r="R879" s="205"/>
      <c r="S879" s="205"/>
      <c r="T879" s="206"/>
      <c r="AT879" s="207" t="s">
        <v>151</v>
      </c>
      <c r="AU879" s="207" t="s">
        <v>91</v>
      </c>
      <c r="AV879" s="13" t="s">
        <v>91</v>
      </c>
      <c r="AW879" s="13" t="s">
        <v>42</v>
      </c>
      <c r="AX879" s="13" t="s">
        <v>82</v>
      </c>
      <c r="AY879" s="207" t="s">
        <v>139</v>
      </c>
    </row>
    <row r="880" spans="1:65" s="14" customFormat="1">
      <c r="B880" s="218"/>
      <c r="C880" s="219"/>
      <c r="D880" s="198" t="s">
        <v>151</v>
      </c>
      <c r="E880" s="220" t="s">
        <v>44</v>
      </c>
      <c r="F880" s="221" t="s">
        <v>168</v>
      </c>
      <c r="G880" s="219"/>
      <c r="H880" s="222">
        <v>3.3</v>
      </c>
      <c r="I880" s="223"/>
      <c r="J880" s="219"/>
      <c r="K880" s="219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151</v>
      </c>
      <c r="AU880" s="228" t="s">
        <v>91</v>
      </c>
      <c r="AV880" s="14" t="s">
        <v>147</v>
      </c>
      <c r="AW880" s="14" t="s">
        <v>42</v>
      </c>
      <c r="AX880" s="14" t="s">
        <v>89</v>
      </c>
      <c r="AY880" s="228" t="s">
        <v>139</v>
      </c>
    </row>
    <row r="881" spans="1:65" s="2" customFormat="1" ht="24.2" customHeight="1">
      <c r="A881" s="36"/>
      <c r="B881" s="37"/>
      <c r="C881" s="208" t="s">
        <v>1263</v>
      </c>
      <c r="D881" s="208" t="s">
        <v>153</v>
      </c>
      <c r="E881" s="209" t="s">
        <v>1062</v>
      </c>
      <c r="F881" s="210" t="s">
        <v>1063</v>
      </c>
      <c r="G881" s="211" t="s">
        <v>885</v>
      </c>
      <c r="H881" s="212">
        <v>25.85</v>
      </c>
      <c r="I881" s="213"/>
      <c r="J881" s="214">
        <f>ROUND(I881*H881,2)</f>
        <v>0</v>
      </c>
      <c r="K881" s="210" t="s">
        <v>146</v>
      </c>
      <c r="L881" s="215"/>
      <c r="M881" s="216" t="s">
        <v>44</v>
      </c>
      <c r="N881" s="217" t="s">
        <v>53</v>
      </c>
      <c r="O881" s="66"/>
      <c r="P881" s="187">
        <f>O881*H881</f>
        <v>0</v>
      </c>
      <c r="Q881" s="187">
        <v>1.2999999999999999E-4</v>
      </c>
      <c r="R881" s="187">
        <f>Q881*H881</f>
        <v>3.3604999999999998E-3</v>
      </c>
      <c r="S881" s="187">
        <v>0</v>
      </c>
      <c r="T881" s="188">
        <f>S881*H881</f>
        <v>0</v>
      </c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R881" s="189" t="s">
        <v>343</v>
      </c>
      <c r="AT881" s="189" t="s">
        <v>153</v>
      </c>
      <c r="AU881" s="189" t="s">
        <v>91</v>
      </c>
      <c r="AY881" s="18" t="s">
        <v>139</v>
      </c>
      <c r="BE881" s="190">
        <f>IF(N881="základní",J881,0)</f>
        <v>0</v>
      </c>
      <c r="BF881" s="190">
        <f>IF(N881="snížená",J881,0)</f>
        <v>0</v>
      </c>
      <c r="BG881" s="190">
        <f>IF(N881="zákl. přenesená",J881,0)</f>
        <v>0</v>
      </c>
      <c r="BH881" s="190">
        <f>IF(N881="sníž. přenesená",J881,0)</f>
        <v>0</v>
      </c>
      <c r="BI881" s="190">
        <f>IF(N881="nulová",J881,0)</f>
        <v>0</v>
      </c>
      <c r="BJ881" s="18" t="s">
        <v>89</v>
      </c>
      <c r="BK881" s="190">
        <f>ROUND(I881*H881,2)</f>
        <v>0</v>
      </c>
      <c r="BL881" s="18" t="s">
        <v>237</v>
      </c>
      <c r="BM881" s="189" t="s">
        <v>1264</v>
      </c>
    </row>
    <row r="882" spans="1:65" s="13" customFormat="1" ht="22.5">
      <c r="B882" s="196"/>
      <c r="C882" s="197"/>
      <c r="D882" s="198" t="s">
        <v>151</v>
      </c>
      <c r="E882" s="199" t="s">
        <v>44</v>
      </c>
      <c r="F882" s="200" t="s">
        <v>1265</v>
      </c>
      <c r="G882" s="197"/>
      <c r="H882" s="201">
        <v>23.85</v>
      </c>
      <c r="I882" s="202"/>
      <c r="J882" s="197"/>
      <c r="K882" s="197"/>
      <c r="L882" s="203"/>
      <c r="M882" s="204"/>
      <c r="N882" s="205"/>
      <c r="O882" s="205"/>
      <c r="P882" s="205"/>
      <c r="Q882" s="205"/>
      <c r="R882" s="205"/>
      <c r="S882" s="205"/>
      <c r="T882" s="206"/>
      <c r="AT882" s="207" t="s">
        <v>151</v>
      </c>
      <c r="AU882" s="207" t="s">
        <v>91</v>
      </c>
      <c r="AV882" s="13" t="s">
        <v>91</v>
      </c>
      <c r="AW882" s="13" t="s">
        <v>42</v>
      </c>
      <c r="AX882" s="13" t="s">
        <v>82</v>
      </c>
      <c r="AY882" s="207" t="s">
        <v>139</v>
      </c>
    </row>
    <row r="883" spans="1:65" s="13" customFormat="1">
      <c r="B883" s="196"/>
      <c r="C883" s="197"/>
      <c r="D883" s="198" t="s">
        <v>151</v>
      </c>
      <c r="E883" s="199" t="s">
        <v>44</v>
      </c>
      <c r="F883" s="200" t="s">
        <v>1266</v>
      </c>
      <c r="G883" s="197"/>
      <c r="H883" s="201">
        <v>0.7</v>
      </c>
      <c r="I883" s="202"/>
      <c r="J883" s="197"/>
      <c r="K883" s="197"/>
      <c r="L883" s="203"/>
      <c r="M883" s="204"/>
      <c r="N883" s="205"/>
      <c r="O883" s="205"/>
      <c r="P883" s="205"/>
      <c r="Q883" s="205"/>
      <c r="R883" s="205"/>
      <c r="S883" s="205"/>
      <c r="T883" s="206"/>
      <c r="AT883" s="207" t="s">
        <v>151</v>
      </c>
      <c r="AU883" s="207" t="s">
        <v>91</v>
      </c>
      <c r="AV883" s="13" t="s">
        <v>91</v>
      </c>
      <c r="AW883" s="13" t="s">
        <v>42</v>
      </c>
      <c r="AX883" s="13" t="s">
        <v>82</v>
      </c>
      <c r="AY883" s="207" t="s">
        <v>139</v>
      </c>
    </row>
    <row r="884" spans="1:65" s="13" customFormat="1">
      <c r="B884" s="196"/>
      <c r="C884" s="197"/>
      <c r="D884" s="198" t="s">
        <v>151</v>
      </c>
      <c r="E884" s="199" t="s">
        <v>44</v>
      </c>
      <c r="F884" s="200" t="s">
        <v>1267</v>
      </c>
      <c r="G884" s="197"/>
      <c r="H884" s="201">
        <v>0.4</v>
      </c>
      <c r="I884" s="202"/>
      <c r="J884" s="197"/>
      <c r="K884" s="197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151</v>
      </c>
      <c r="AU884" s="207" t="s">
        <v>91</v>
      </c>
      <c r="AV884" s="13" t="s">
        <v>91</v>
      </c>
      <c r="AW884" s="13" t="s">
        <v>42</v>
      </c>
      <c r="AX884" s="13" t="s">
        <v>82</v>
      </c>
      <c r="AY884" s="207" t="s">
        <v>139</v>
      </c>
    </row>
    <row r="885" spans="1:65" s="13" customFormat="1">
      <c r="B885" s="196"/>
      <c r="C885" s="197"/>
      <c r="D885" s="198" t="s">
        <v>151</v>
      </c>
      <c r="E885" s="199" t="s">
        <v>44</v>
      </c>
      <c r="F885" s="200" t="s">
        <v>1268</v>
      </c>
      <c r="G885" s="197"/>
      <c r="H885" s="201">
        <v>0.9</v>
      </c>
      <c r="I885" s="202"/>
      <c r="J885" s="197"/>
      <c r="K885" s="197"/>
      <c r="L885" s="203"/>
      <c r="M885" s="204"/>
      <c r="N885" s="205"/>
      <c r="O885" s="205"/>
      <c r="P885" s="205"/>
      <c r="Q885" s="205"/>
      <c r="R885" s="205"/>
      <c r="S885" s="205"/>
      <c r="T885" s="206"/>
      <c r="AT885" s="207" t="s">
        <v>151</v>
      </c>
      <c r="AU885" s="207" t="s">
        <v>91</v>
      </c>
      <c r="AV885" s="13" t="s">
        <v>91</v>
      </c>
      <c r="AW885" s="13" t="s">
        <v>42</v>
      </c>
      <c r="AX885" s="13" t="s">
        <v>82</v>
      </c>
      <c r="AY885" s="207" t="s">
        <v>139</v>
      </c>
    </row>
    <row r="886" spans="1:65" s="14" customFormat="1">
      <c r="B886" s="218"/>
      <c r="C886" s="219"/>
      <c r="D886" s="198" t="s">
        <v>151</v>
      </c>
      <c r="E886" s="220" t="s">
        <v>44</v>
      </c>
      <c r="F886" s="221" t="s">
        <v>168</v>
      </c>
      <c r="G886" s="219"/>
      <c r="H886" s="222">
        <v>25.85</v>
      </c>
      <c r="I886" s="223"/>
      <c r="J886" s="219"/>
      <c r="K886" s="219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151</v>
      </c>
      <c r="AU886" s="228" t="s">
        <v>91</v>
      </c>
      <c r="AV886" s="14" t="s">
        <v>147</v>
      </c>
      <c r="AW886" s="14" t="s">
        <v>42</v>
      </c>
      <c r="AX886" s="14" t="s">
        <v>89</v>
      </c>
      <c r="AY886" s="228" t="s">
        <v>139</v>
      </c>
    </row>
    <row r="887" spans="1:65" s="2" customFormat="1" ht="37.9" customHeight="1">
      <c r="A887" s="36"/>
      <c r="B887" s="37"/>
      <c r="C887" s="178" t="s">
        <v>1269</v>
      </c>
      <c r="D887" s="178" t="s">
        <v>142</v>
      </c>
      <c r="E887" s="179" t="s">
        <v>1270</v>
      </c>
      <c r="F887" s="180" t="s">
        <v>1271</v>
      </c>
      <c r="G887" s="181" t="s">
        <v>547</v>
      </c>
      <c r="H887" s="182">
        <v>2</v>
      </c>
      <c r="I887" s="183"/>
      <c r="J887" s="184">
        <f>ROUND(I887*H887,2)</f>
        <v>0</v>
      </c>
      <c r="K887" s="180" t="s">
        <v>146</v>
      </c>
      <c r="L887" s="41"/>
      <c r="M887" s="185" t="s">
        <v>44</v>
      </c>
      <c r="N887" s="186" t="s">
        <v>53</v>
      </c>
      <c r="O887" s="66"/>
      <c r="P887" s="187">
        <f>O887*H887</f>
        <v>0</v>
      </c>
      <c r="Q887" s="187">
        <v>0</v>
      </c>
      <c r="R887" s="187">
        <f>Q887*H887</f>
        <v>0</v>
      </c>
      <c r="S887" s="187">
        <v>0</v>
      </c>
      <c r="T887" s="188">
        <f>S887*H887</f>
        <v>0</v>
      </c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R887" s="189" t="s">
        <v>237</v>
      </c>
      <c r="AT887" s="189" t="s">
        <v>142</v>
      </c>
      <c r="AU887" s="189" t="s">
        <v>91</v>
      </c>
      <c r="AY887" s="18" t="s">
        <v>139</v>
      </c>
      <c r="BE887" s="190">
        <f>IF(N887="základní",J887,0)</f>
        <v>0</v>
      </c>
      <c r="BF887" s="190">
        <f>IF(N887="snížená",J887,0)</f>
        <v>0</v>
      </c>
      <c r="BG887" s="190">
        <f>IF(N887="zákl. přenesená",J887,0)</f>
        <v>0</v>
      </c>
      <c r="BH887" s="190">
        <f>IF(N887="sníž. přenesená",J887,0)</f>
        <v>0</v>
      </c>
      <c r="BI887" s="190">
        <f>IF(N887="nulová",J887,0)</f>
        <v>0</v>
      </c>
      <c r="BJ887" s="18" t="s">
        <v>89</v>
      </c>
      <c r="BK887" s="190">
        <f>ROUND(I887*H887,2)</f>
        <v>0</v>
      </c>
      <c r="BL887" s="18" t="s">
        <v>237</v>
      </c>
      <c r="BM887" s="189" t="s">
        <v>1272</v>
      </c>
    </row>
    <row r="888" spans="1:65" s="2" customFormat="1">
      <c r="A888" s="36"/>
      <c r="B888" s="37"/>
      <c r="C888" s="38"/>
      <c r="D888" s="191" t="s">
        <v>149</v>
      </c>
      <c r="E888" s="38"/>
      <c r="F888" s="192" t="s">
        <v>1273</v>
      </c>
      <c r="G888" s="38"/>
      <c r="H888" s="38"/>
      <c r="I888" s="193"/>
      <c r="J888" s="38"/>
      <c r="K888" s="38"/>
      <c r="L888" s="41"/>
      <c r="M888" s="194"/>
      <c r="N888" s="195"/>
      <c r="O888" s="66"/>
      <c r="P888" s="66"/>
      <c r="Q888" s="66"/>
      <c r="R888" s="66"/>
      <c r="S888" s="66"/>
      <c r="T888" s="67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T888" s="18" t="s">
        <v>149</v>
      </c>
      <c r="AU888" s="18" t="s">
        <v>91</v>
      </c>
    </row>
    <row r="889" spans="1:65" s="13" customFormat="1">
      <c r="B889" s="196"/>
      <c r="C889" s="197"/>
      <c r="D889" s="198" t="s">
        <v>151</v>
      </c>
      <c r="E889" s="199" t="s">
        <v>44</v>
      </c>
      <c r="F889" s="200" t="s">
        <v>1274</v>
      </c>
      <c r="G889" s="197"/>
      <c r="H889" s="201">
        <v>2</v>
      </c>
      <c r="I889" s="202"/>
      <c r="J889" s="197"/>
      <c r="K889" s="197"/>
      <c r="L889" s="203"/>
      <c r="M889" s="204"/>
      <c r="N889" s="205"/>
      <c r="O889" s="205"/>
      <c r="P889" s="205"/>
      <c r="Q889" s="205"/>
      <c r="R889" s="205"/>
      <c r="S889" s="205"/>
      <c r="T889" s="206"/>
      <c r="AT889" s="207" t="s">
        <v>151</v>
      </c>
      <c r="AU889" s="207" t="s">
        <v>91</v>
      </c>
      <c r="AV889" s="13" t="s">
        <v>91</v>
      </c>
      <c r="AW889" s="13" t="s">
        <v>42</v>
      </c>
      <c r="AX889" s="13" t="s">
        <v>89</v>
      </c>
      <c r="AY889" s="207" t="s">
        <v>139</v>
      </c>
    </row>
    <row r="890" spans="1:65" s="2" customFormat="1" ht="33" customHeight="1">
      <c r="A890" s="36"/>
      <c r="B890" s="37"/>
      <c r="C890" s="178" t="s">
        <v>1275</v>
      </c>
      <c r="D890" s="178" t="s">
        <v>142</v>
      </c>
      <c r="E890" s="179" t="s">
        <v>1276</v>
      </c>
      <c r="F890" s="180" t="s">
        <v>1277</v>
      </c>
      <c r="G890" s="181" t="s">
        <v>198</v>
      </c>
      <c r="H890" s="182">
        <v>14</v>
      </c>
      <c r="I890" s="183"/>
      <c r="J890" s="184">
        <f>ROUND(I890*H890,2)</f>
        <v>0</v>
      </c>
      <c r="K890" s="180" t="s">
        <v>146</v>
      </c>
      <c r="L890" s="41"/>
      <c r="M890" s="185" t="s">
        <v>44</v>
      </c>
      <c r="N890" s="186" t="s">
        <v>53</v>
      </c>
      <c r="O890" s="66"/>
      <c r="P890" s="187">
        <f>O890*H890</f>
        <v>0</v>
      </c>
      <c r="Q890" s="187">
        <v>1.6199999999999999E-3</v>
      </c>
      <c r="R890" s="187">
        <f>Q890*H890</f>
        <v>2.2679999999999999E-2</v>
      </c>
      <c r="S890" s="187">
        <v>0</v>
      </c>
      <c r="T890" s="188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89" t="s">
        <v>237</v>
      </c>
      <c r="AT890" s="189" t="s">
        <v>142</v>
      </c>
      <c r="AU890" s="189" t="s">
        <v>91</v>
      </c>
      <c r="AY890" s="18" t="s">
        <v>139</v>
      </c>
      <c r="BE890" s="190">
        <f>IF(N890="základní",J890,0)</f>
        <v>0</v>
      </c>
      <c r="BF890" s="190">
        <f>IF(N890="snížená",J890,0)</f>
        <v>0</v>
      </c>
      <c r="BG890" s="190">
        <f>IF(N890="zákl. přenesená",J890,0)</f>
        <v>0</v>
      </c>
      <c r="BH890" s="190">
        <f>IF(N890="sníž. přenesená",J890,0)</f>
        <v>0</v>
      </c>
      <c r="BI890" s="190">
        <f>IF(N890="nulová",J890,0)</f>
        <v>0</v>
      </c>
      <c r="BJ890" s="18" t="s">
        <v>89</v>
      </c>
      <c r="BK890" s="190">
        <f>ROUND(I890*H890,2)</f>
        <v>0</v>
      </c>
      <c r="BL890" s="18" t="s">
        <v>237</v>
      </c>
      <c r="BM890" s="189" t="s">
        <v>1278</v>
      </c>
    </row>
    <row r="891" spans="1:65" s="2" customFormat="1">
      <c r="A891" s="36"/>
      <c r="B891" s="37"/>
      <c r="C891" s="38"/>
      <c r="D891" s="191" t="s">
        <v>149</v>
      </c>
      <c r="E891" s="38"/>
      <c r="F891" s="192" t="s">
        <v>1279</v>
      </c>
      <c r="G891" s="38"/>
      <c r="H891" s="38"/>
      <c r="I891" s="193"/>
      <c r="J891" s="38"/>
      <c r="K891" s="38"/>
      <c r="L891" s="41"/>
      <c r="M891" s="194"/>
      <c r="N891" s="195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8" t="s">
        <v>149</v>
      </c>
      <c r="AU891" s="18" t="s">
        <v>91</v>
      </c>
    </row>
    <row r="892" spans="1:65" s="2" customFormat="1" ht="19.5">
      <c r="A892" s="36"/>
      <c r="B892" s="37"/>
      <c r="C892" s="38"/>
      <c r="D892" s="198" t="s">
        <v>451</v>
      </c>
      <c r="E892" s="38"/>
      <c r="F892" s="229" t="s">
        <v>1109</v>
      </c>
      <c r="G892" s="38"/>
      <c r="H892" s="38"/>
      <c r="I892" s="193"/>
      <c r="J892" s="38"/>
      <c r="K892" s="38"/>
      <c r="L892" s="41"/>
      <c r="M892" s="194"/>
      <c r="N892" s="195"/>
      <c r="O892" s="66"/>
      <c r="P892" s="66"/>
      <c r="Q892" s="66"/>
      <c r="R892" s="66"/>
      <c r="S892" s="66"/>
      <c r="T892" s="67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T892" s="18" t="s">
        <v>451</v>
      </c>
      <c r="AU892" s="18" t="s">
        <v>91</v>
      </c>
    </row>
    <row r="893" spans="1:65" s="13" customFormat="1">
      <c r="B893" s="196"/>
      <c r="C893" s="197"/>
      <c r="D893" s="198" t="s">
        <v>151</v>
      </c>
      <c r="E893" s="199" t="s">
        <v>44</v>
      </c>
      <c r="F893" s="200" t="s">
        <v>1280</v>
      </c>
      <c r="G893" s="197"/>
      <c r="H893" s="201">
        <v>14</v>
      </c>
      <c r="I893" s="202"/>
      <c r="J893" s="197"/>
      <c r="K893" s="197"/>
      <c r="L893" s="203"/>
      <c r="M893" s="204"/>
      <c r="N893" s="205"/>
      <c r="O893" s="205"/>
      <c r="P893" s="205"/>
      <c r="Q893" s="205"/>
      <c r="R893" s="205"/>
      <c r="S893" s="205"/>
      <c r="T893" s="206"/>
      <c r="AT893" s="207" t="s">
        <v>151</v>
      </c>
      <c r="AU893" s="207" t="s">
        <v>91</v>
      </c>
      <c r="AV893" s="13" t="s">
        <v>91</v>
      </c>
      <c r="AW893" s="13" t="s">
        <v>42</v>
      </c>
      <c r="AX893" s="13" t="s">
        <v>89</v>
      </c>
      <c r="AY893" s="207" t="s">
        <v>139</v>
      </c>
    </row>
    <row r="894" spans="1:65" s="2" customFormat="1" ht="37.9" customHeight="1">
      <c r="A894" s="36"/>
      <c r="B894" s="37"/>
      <c r="C894" s="178" t="s">
        <v>1281</v>
      </c>
      <c r="D894" s="178" t="s">
        <v>142</v>
      </c>
      <c r="E894" s="179" t="s">
        <v>1282</v>
      </c>
      <c r="F894" s="180" t="s">
        <v>1283</v>
      </c>
      <c r="G894" s="181" t="s">
        <v>547</v>
      </c>
      <c r="H894" s="182">
        <v>1</v>
      </c>
      <c r="I894" s="183"/>
      <c r="J894" s="184">
        <f>ROUND(I894*H894,2)</f>
        <v>0</v>
      </c>
      <c r="K894" s="180" t="s">
        <v>146</v>
      </c>
      <c r="L894" s="41"/>
      <c r="M894" s="185" t="s">
        <v>44</v>
      </c>
      <c r="N894" s="186" t="s">
        <v>53</v>
      </c>
      <c r="O894" s="66"/>
      <c r="P894" s="187">
        <f>O894*H894</f>
        <v>0</v>
      </c>
      <c r="Q894" s="187">
        <v>2.5000000000000001E-4</v>
      </c>
      <c r="R894" s="187">
        <f>Q894*H894</f>
        <v>2.5000000000000001E-4</v>
      </c>
      <c r="S894" s="187">
        <v>0</v>
      </c>
      <c r="T894" s="188">
        <f>S894*H894</f>
        <v>0</v>
      </c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R894" s="189" t="s">
        <v>237</v>
      </c>
      <c r="AT894" s="189" t="s">
        <v>142</v>
      </c>
      <c r="AU894" s="189" t="s">
        <v>91</v>
      </c>
      <c r="AY894" s="18" t="s">
        <v>139</v>
      </c>
      <c r="BE894" s="190">
        <f>IF(N894="základní",J894,0)</f>
        <v>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8" t="s">
        <v>89</v>
      </c>
      <c r="BK894" s="190">
        <f>ROUND(I894*H894,2)</f>
        <v>0</v>
      </c>
      <c r="BL894" s="18" t="s">
        <v>237</v>
      </c>
      <c r="BM894" s="189" t="s">
        <v>1284</v>
      </c>
    </row>
    <row r="895" spans="1:65" s="2" customFormat="1">
      <c r="A895" s="36"/>
      <c r="B895" s="37"/>
      <c r="C895" s="38"/>
      <c r="D895" s="191" t="s">
        <v>149</v>
      </c>
      <c r="E895" s="38"/>
      <c r="F895" s="192" t="s">
        <v>1285</v>
      </c>
      <c r="G895" s="38"/>
      <c r="H895" s="38"/>
      <c r="I895" s="193"/>
      <c r="J895" s="38"/>
      <c r="K895" s="38"/>
      <c r="L895" s="41"/>
      <c r="M895" s="194"/>
      <c r="N895" s="195"/>
      <c r="O895" s="66"/>
      <c r="P895" s="66"/>
      <c r="Q895" s="66"/>
      <c r="R895" s="66"/>
      <c r="S895" s="66"/>
      <c r="T895" s="67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T895" s="18" t="s">
        <v>149</v>
      </c>
      <c r="AU895" s="18" t="s">
        <v>91</v>
      </c>
    </row>
    <row r="896" spans="1:65" s="2" customFormat="1" ht="19.5">
      <c r="A896" s="36"/>
      <c r="B896" s="37"/>
      <c r="C896" s="38"/>
      <c r="D896" s="198" t="s">
        <v>451</v>
      </c>
      <c r="E896" s="38"/>
      <c r="F896" s="229" t="s">
        <v>1109</v>
      </c>
      <c r="G896" s="38"/>
      <c r="H896" s="38"/>
      <c r="I896" s="193"/>
      <c r="J896" s="38"/>
      <c r="K896" s="38"/>
      <c r="L896" s="41"/>
      <c r="M896" s="194"/>
      <c r="N896" s="195"/>
      <c r="O896" s="66"/>
      <c r="P896" s="66"/>
      <c r="Q896" s="66"/>
      <c r="R896" s="66"/>
      <c r="S896" s="66"/>
      <c r="T896" s="67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T896" s="18" t="s">
        <v>451</v>
      </c>
      <c r="AU896" s="18" t="s">
        <v>91</v>
      </c>
    </row>
    <row r="897" spans="1:65" s="13" customFormat="1">
      <c r="B897" s="196"/>
      <c r="C897" s="197"/>
      <c r="D897" s="198" t="s">
        <v>151</v>
      </c>
      <c r="E897" s="199" t="s">
        <v>44</v>
      </c>
      <c r="F897" s="200" t="s">
        <v>1286</v>
      </c>
      <c r="G897" s="197"/>
      <c r="H897" s="201">
        <v>1</v>
      </c>
      <c r="I897" s="202"/>
      <c r="J897" s="197"/>
      <c r="K897" s="197"/>
      <c r="L897" s="203"/>
      <c r="M897" s="204"/>
      <c r="N897" s="205"/>
      <c r="O897" s="205"/>
      <c r="P897" s="205"/>
      <c r="Q897" s="205"/>
      <c r="R897" s="205"/>
      <c r="S897" s="205"/>
      <c r="T897" s="206"/>
      <c r="AT897" s="207" t="s">
        <v>151</v>
      </c>
      <c r="AU897" s="207" t="s">
        <v>91</v>
      </c>
      <c r="AV897" s="13" t="s">
        <v>91</v>
      </c>
      <c r="AW897" s="13" t="s">
        <v>42</v>
      </c>
      <c r="AX897" s="13" t="s">
        <v>89</v>
      </c>
      <c r="AY897" s="207" t="s">
        <v>139</v>
      </c>
    </row>
    <row r="898" spans="1:65" s="2" customFormat="1" ht="44.25" customHeight="1">
      <c r="A898" s="36"/>
      <c r="B898" s="37"/>
      <c r="C898" s="178" t="s">
        <v>1287</v>
      </c>
      <c r="D898" s="178" t="s">
        <v>142</v>
      </c>
      <c r="E898" s="179" t="s">
        <v>1288</v>
      </c>
      <c r="F898" s="180" t="s">
        <v>1289</v>
      </c>
      <c r="G898" s="181" t="s">
        <v>547</v>
      </c>
      <c r="H898" s="182">
        <v>1</v>
      </c>
      <c r="I898" s="183"/>
      <c r="J898" s="184">
        <f>ROUND(I898*H898,2)</f>
        <v>0</v>
      </c>
      <c r="K898" s="180" t="s">
        <v>146</v>
      </c>
      <c r="L898" s="41"/>
      <c r="M898" s="185" t="s">
        <v>44</v>
      </c>
      <c r="N898" s="186" t="s">
        <v>53</v>
      </c>
      <c r="O898" s="66"/>
      <c r="P898" s="187">
        <f>O898*H898</f>
        <v>0</v>
      </c>
      <c r="Q898" s="187">
        <v>2.5000000000000001E-4</v>
      </c>
      <c r="R898" s="187">
        <f>Q898*H898</f>
        <v>2.5000000000000001E-4</v>
      </c>
      <c r="S898" s="187">
        <v>0</v>
      </c>
      <c r="T898" s="188">
        <f>S898*H898</f>
        <v>0</v>
      </c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R898" s="189" t="s">
        <v>237</v>
      </c>
      <c r="AT898" s="189" t="s">
        <v>142</v>
      </c>
      <c r="AU898" s="189" t="s">
        <v>91</v>
      </c>
      <c r="AY898" s="18" t="s">
        <v>139</v>
      </c>
      <c r="BE898" s="190">
        <f>IF(N898="základní",J898,0)</f>
        <v>0</v>
      </c>
      <c r="BF898" s="190">
        <f>IF(N898="snížená",J898,0)</f>
        <v>0</v>
      </c>
      <c r="BG898" s="190">
        <f>IF(N898="zákl. přenesená",J898,0)</f>
        <v>0</v>
      </c>
      <c r="BH898" s="190">
        <f>IF(N898="sníž. přenesená",J898,0)</f>
        <v>0</v>
      </c>
      <c r="BI898" s="190">
        <f>IF(N898="nulová",J898,0)</f>
        <v>0</v>
      </c>
      <c r="BJ898" s="18" t="s">
        <v>89</v>
      </c>
      <c r="BK898" s="190">
        <f>ROUND(I898*H898,2)</f>
        <v>0</v>
      </c>
      <c r="BL898" s="18" t="s">
        <v>237</v>
      </c>
      <c r="BM898" s="189" t="s">
        <v>1290</v>
      </c>
    </row>
    <row r="899" spans="1:65" s="2" customFormat="1">
      <c r="A899" s="36"/>
      <c r="B899" s="37"/>
      <c r="C899" s="38"/>
      <c r="D899" s="191" t="s">
        <v>149</v>
      </c>
      <c r="E899" s="38"/>
      <c r="F899" s="192" t="s">
        <v>1291</v>
      </c>
      <c r="G899" s="38"/>
      <c r="H899" s="38"/>
      <c r="I899" s="193"/>
      <c r="J899" s="38"/>
      <c r="K899" s="38"/>
      <c r="L899" s="41"/>
      <c r="M899" s="194"/>
      <c r="N899" s="195"/>
      <c r="O899" s="66"/>
      <c r="P899" s="66"/>
      <c r="Q899" s="66"/>
      <c r="R899" s="66"/>
      <c r="S899" s="66"/>
      <c r="T899" s="67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T899" s="18" t="s">
        <v>149</v>
      </c>
      <c r="AU899" s="18" t="s">
        <v>91</v>
      </c>
    </row>
    <row r="900" spans="1:65" s="2" customFormat="1" ht="19.5">
      <c r="A900" s="36"/>
      <c r="B900" s="37"/>
      <c r="C900" s="38"/>
      <c r="D900" s="198" t="s">
        <v>451</v>
      </c>
      <c r="E900" s="38"/>
      <c r="F900" s="229" t="s">
        <v>1109</v>
      </c>
      <c r="G900" s="38"/>
      <c r="H900" s="38"/>
      <c r="I900" s="193"/>
      <c r="J900" s="38"/>
      <c r="K900" s="38"/>
      <c r="L900" s="41"/>
      <c r="M900" s="194"/>
      <c r="N900" s="195"/>
      <c r="O900" s="66"/>
      <c r="P900" s="66"/>
      <c r="Q900" s="66"/>
      <c r="R900" s="66"/>
      <c r="S900" s="66"/>
      <c r="T900" s="67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T900" s="18" t="s">
        <v>451</v>
      </c>
      <c r="AU900" s="18" t="s">
        <v>91</v>
      </c>
    </row>
    <row r="901" spans="1:65" s="13" customFormat="1">
      <c r="B901" s="196"/>
      <c r="C901" s="197"/>
      <c r="D901" s="198" t="s">
        <v>151</v>
      </c>
      <c r="E901" s="199" t="s">
        <v>44</v>
      </c>
      <c r="F901" s="200" t="s">
        <v>1286</v>
      </c>
      <c r="G901" s="197"/>
      <c r="H901" s="201">
        <v>1</v>
      </c>
      <c r="I901" s="202"/>
      <c r="J901" s="197"/>
      <c r="K901" s="197"/>
      <c r="L901" s="203"/>
      <c r="M901" s="204"/>
      <c r="N901" s="205"/>
      <c r="O901" s="205"/>
      <c r="P901" s="205"/>
      <c r="Q901" s="205"/>
      <c r="R901" s="205"/>
      <c r="S901" s="205"/>
      <c r="T901" s="206"/>
      <c r="AT901" s="207" t="s">
        <v>151</v>
      </c>
      <c r="AU901" s="207" t="s">
        <v>91</v>
      </c>
      <c r="AV901" s="13" t="s">
        <v>91</v>
      </c>
      <c r="AW901" s="13" t="s">
        <v>42</v>
      </c>
      <c r="AX901" s="13" t="s">
        <v>89</v>
      </c>
      <c r="AY901" s="207" t="s">
        <v>139</v>
      </c>
    </row>
    <row r="902" spans="1:65" s="2" customFormat="1" ht="37.9" customHeight="1">
      <c r="A902" s="36"/>
      <c r="B902" s="37"/>
      <c r="C902" s="178" t="s">
        <v>1292</v>
      </c>
      <c r="D902" s="178" t="s">
        <v>142</v>
      </c>
      <c r="E902" s="179" t="s">
        <v>1293</v>
      </c>
      <c r="F902" s="180" t="s">
        <v>1294</v>
      </c>
      <c r="G902" s="181" t="s">
        <v>198</v>
      </c>
      <c r="H902" s="182">
        <v>80.3</v>
      </c>
      <c r="I902" s="183"/>
      <c r="J902" s="184">
        <f>ROUND(I902*H902,2)</f>
        <v>0</v>
      </c>
      <c r="K902" s="180" t="s">
        <v>146</v>
      </c>
      <c r="L902" s="41"/>
      <c r="M902" s="185" t="s">
        <v>44</v>
      </c>
      <c r="N902" s="186" t="s">
        <v>53</v>
      </c>
      <c r="O902" s="66"/>
      <c r="P902" s="187">
        <f>O902*H902</f>
        <v>0</v>
      </c>
      <c r="Q902" s="187">
        <v>2.0999999999999999E-3</v>
      </c>
      <c r="R902" s="187">
        <f>Q902*H902</f>
        <v>0.16862999999999997</v>
      </c>
      <c r="S902" s="187">
        <v>0</v>
      </c>
      <c r="T902" s="188">
        <f>S902*H902</f>
        <v>0</v>
      </c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R902" s="189" t="s">
        <v>237</v>
      </c>
      <c r="AT902" s="189" t="s">
        <v>142</v>
      </c>
      <c r="AU902" s="189" t="s">
        <v>91</v>
      </c>
      <c r="AY902" s="18" t="s">
        <v>139</v>
      </c>
      <c r="BE902" s="190">
        <f>IF(N902="základní",J902,0)</f>
        <v>0</v>
      </c>
      <c r="BF902" s="190">
        <f>IF(N902="snížená",J902,0)</f>
        <v>0</v>
      </c>
      <c r="BG902" s="190">
        <f>IF(N902="zákl. přenesená",J902,0)</f>
        <v>0</v>
      </c>
      <c r="BH902" s="190">
        <f>IF(N902="sníž. přenesená",J902,0)</f>
        <v>0</v>
      </c>
      <c r="BI902" s="190">
        <f>IF(N902="nulová",J902,0)</f>
        <v>0</v>
      </c>
      <c r="BJ902" s="18" t="s">
        <v>89</v>
      </c>
      <c r="BK902" s="190">
        <f>ROUND(I902*H902,2)</f>
        <v>0</v>
      </c>
      <c r="BL902" s="18" t="s">
        <v>237</v>
      </c>
      <c r="BM902" s="189" t="s">
        <v>1295</v>
      </c>
    </row>
    <row r="903" spans="1:65" s="2" customFormat="1">
      <c r="A903" s="36"/>
      <c r="B903" s="37"/>
      <c r="C903" s="38"/>
      <c r="D903" s="191" t="s">
        <v>149</v>
      </c>
      <c r="E903" s="38"/>
      <c r="F903" s="192" t="s">
        <v>1296</v>
      </c>
      <c r="G903" s="38"/>
      <c r="H903" s="38"/>
      <c r="I903" s="193"/>
      <c r="J903" s="38"/>
      <c r="K903" s="38"/>
      <c r="L903" s="41"/>
      <c r="M903" s="194"/>
      <c r="N903" s="195"/>
      <c r="O903" s="66"/>
      <c r="P903" s="66"/>
      <c r="Q903" s="66"/>
      <c r="R903" s="66"/>
      <c r="S903" s="66"/>
      <c r="T903" s="67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T903" s="18" t="s">
        <v>149</v>
      </c>
      <c r="AU903" s="18" t="s">
        <v>91</v>
      </c>
    </row>
    <row r="904" spans="1:65" s="2" customFormat="1" ht="19.5">
      <c r="A904" s="36"/>
      <c r="B904" s="37"/>
      <c r="C904" s="38"/>
      <c r="D904" s="198" t="s">
        <v>451</v>
      </c>
      <c r="E904" s="38"/>
      <c r="F904" s="229" t="s">
        <v>1109</v>
      </c>
      <c r="G904" s="38"/>
      <c r="H904" s="38"/>
      <c r="I904" s="193"/>
      <c r="J904" s="38"/>
      <c r="K904" s="38"/>
      <c r="L904" s="41"/>
      <c r="M904" s="194"/>
      <c r="N904" s="195"/>
      <c r="O904" s="66"/>
      <c r="P904" s="66"/>
      <c r="Q904" s="66"/>
      <c r="R904" s="66"/>
      <c r="S904" s="66"/>
      <c r="T904" s="67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8" t="s">
        <v>451</v>
      </c>
      <c r="AU904" s="18" t="s">
        <v>91</v>
      </c>
    </row>
    <row r="905" spans="1:65" s="13" customFormat="1">
      <c r="B905" s="196"/>
      <c r="C905" s="197"/>
      <c r="D905" s="198" t="s">
        <v>151</v>
      </c>
      <c r="E905" s="199" t="s">
        <v>44</v>
      </c>
      <c r="F905" s="200" t="s">
        <v>1297</v>
      </c>
      <c r="G905" s="197"/>
      <c r="H905" s="201">
        <v>80.3</v>
      </c>
      <c r="I905" s="202"/>
      <c r="J905" s="197"/>
      <c r="K905" s="197"/>
      <c r="L905" s="203"/>
      <c r="M905" s="204"/>
      <c r="N905" s="205"/>
      <c r="O905" s="205"/>
      <c r="P905" s="205"/>
      <c r="Q905" s="205"/>
      <c r="R905" s="205"/>
      <c r="S905" s="205"/>
      <c r="T905" s="206"/>
      <c r="AT905" s="207" t="s">
        <v>151</v>
      </c>
      <c r="AU905" s="207" t="s">
        <v>91</v>
      </c>
      <c r="AV905" s="13" t="s">
        <v>91</v>
      </c>
      <c r="AW905" s="13" t="s">
        <v>42</v>
      </c>
      <c r="AX905" s="13" t="s">
        <v>89</v>
      </c>
      <c r="AY905" s="207" t="s">
        <v>139</v>
      </c>
    </row>
    <row r="906" spans="1:65" s="2" customFormat="1" ht="24.2" customHeight="1">
      <c r="A906" s="36"/>
      <c r="B906" s="37"/>
      <c r="C906" s="178" t="s">
        <v>1298</v>
      </c>
      <c r="D906" s="178" t="s">
        <v>142</v>
      </c>
      <c r="E906" s="179" t="s">
        <v>1299</v>
      </c>
      <c r="F906" s="180" t="s">
        <v>1300</v>
      </c>
      <c r="G906" s="181" t="s">
        <v>566</v>
      </c>
      <c r="H906" s="182">
        <v>4</v>
      </c>
      <c r="I906" s="183"/>
      <c r="J906" s="184">
        <f>ROUND(I906*H906,2)</f>
        <v>0</v>
      </c>
      <c r="K906" s="180" t="s">
        <v>44</v>
      </c>
      <c r="L906" s="41"/>
      <c r="M906" s="185" t="s">
        <v>44</v>
      </c>
      <c r="N906" s="186" t="s">
        <v>53</v>
      </c>
      <c r="O906" s="66"/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R906" s="189" t="s">
        <v>237</v>
      </c>
      <c r="AT906" s="189" t="s">
        <v>142</v>
      </c>
      <c r="AU906" s="189" t="s">
        <v>91</v>
      </c>
      <c r="AY906" s="18" t="s">
        <v>139</v>
      </c>
      <c r="BE906" s="190">
        <f>IF(N906="základní",J906,0)</f>
        <v>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8" t="s">
        <v>89</v>
      </c>
      <c r="BK906" s="190">
        <f>ROUND(I906*H906,2)</f>
        <v>0</v>
      </c>
      <c r="BL906" s="18" t="s">
        <v>237</v>
      </c>
      <c r="BM906" s="189" t="s">
        <v>1301</v>
      </c>
    </row>
    <row r="907" spans="1:65" s="13" customFormat="1">
      <c r="B907" s="196"/>
      <c r="C907" s="197"/>
      <c r="D907" s="198" t="s">
        <v>151</v>
      </c>
      <c r="E907" s="199" t="s">
        <v>44</v>
      </c>
      <c r="F907" s="200" t="s">
        <v>1302</v>
      </c>
      <c r="G907" s="197"/>
      <c r="H907" s="201">
        <v>4</v>
      </c>
      <c r="I907" s="202"/>
      <c r="J907" s="197"/>
      <c r="K907" s="197"/>
      <c r="L907" s="203"/>
      <c r="M907" s="204"/>
      <c r="N907" s="205"/>
      <c r="O907" s="205"/>
      <c r="P907" s="205"/>
      <c r="Q907" s="205"/>
      <c r="R907" s="205"/>
      <c r="S907" s="205"/>
      <c r="T907" s="206"/>
      <c r="AT907" s="207" t="s">
        <v>151</v>
      </c>
      <c r="AU907" s="207" t="s">
        <v>91</v>
      </c>
      <c r="AV907" s="13" t="s">
        <v>91</v>
      </c>
      <c r="AW907" s="13" t="s">
        <v>42</v>
      </c>
      <c r="AX907" s="13" t="s">
        <v>89</v>
      </c>
      <c r="AY907" s="207" t="s">
        <v>139</v>
      </c>
    </row>
    <row r="908" spans="1:65" s="2" customFormat="1" ht="24.2" customHeight="1">
      <c r="A908" s="36"/>
      <c r="B908" s="37"/>
      <c r="C908" s="178" t="s">
        <v>1303</v>
      </c>
      <c r="D908" s="178" t="s">
        <v>142</v>
      </c>
      <c r="E908" s="179" t="s">
        <v>1304</v>
      </c>
      <c r="F908" s="180" t="s">
        <v>1305</v>
      </c>
      <c r="G908" s="181" t="s">
        <v>566</v>
      </c>
      <c r="H908" s="182">
        <v>1</v>
      </c>
      <c r="I908" s="183"/>
      <c r="J908" s="184">
        <f>ROUND(I908*H908,2)</f>
        <v>0</v>
      </c>
      <c r="K908" s="180" t="s">
        <v>44</v>
      </c>
      <c r="L908" s="41"/>
      <c r="M908" s="185" t="s">
        <v>44</v>
      </c>
      <c r="N908" s="186" t="s">
        <v>53</v>
      </c>
      <c r="O908" s="66"/>
      <c r="P908" s="187">
        <f>O908*H908</f>
        <v>0</v>
      </c>
      <c r="Q908" s="187">
        <v>0</v>
      </c>
      <c r="R908" s="187">
        <f>Q908*H908</f>
        <v>0</v>
      </c>
      <c r="S908" s="187">
        <v>0</v>
      </c>
      <c r="T908" s="188">
        <f>S908*H908</f>
        <v>0</v>
      </c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R908" s="189" t="s">
        <v>237</v>
      </c>
      <c r="AT908" s="189" t="s">
        <v>142</v>
      </c>
      <c r="AU908" s="189" t="s">
        <v>91</v>
      </c>
      <c r="AY908" s="18" t="s">
        <v>139</v>
      </c>
      <c r="BE908" s="190">
        <f>IF(N908="základní",J908,0)</f>
        <v>0</v>
      </c>
      <c r="BF908" s="190">
        <f>IF(N908="snížená",J908,0)</f>
        <v>0</v>
      </c>
      <c r="BG908" s="190">
        <f>IF(N908="zákl. přenesená",J908,0)</f>
        <v>0</v>
      </c>
      <c r="BH908" s="190">
        <f>IF(N908="sníž. přenesená",J908,0)</f>
        <v>0</v>
      </c>
      <c r="BI908" s="190">
        <f>IF(N908="nulová",J908,0)</f>
        <v>0</v>
      </c>
      <c r="BJ908" s="18" t="s">
        <v>89</v>
      </c>
      <c r="BK908" s="190">
        <f>ROUND(I908*H908,2)</f>
        <v>0</v>
      </c>
      <c r="BL908" s="18" t="s">
        <v>237</v>
      </c>
      <c r="BM908" s="189" t="s">
        <v>1306</v>
      </c>
    </row>
    <row r="909" spans="1:65" s="2" customFormat="1" ht="37.9" customHeight="1">
      <c r="A909" s="36"/>
      <c r="B909" s="37"/>
      <c r="C909" s="178" t="s">
        <v>1307</v>
      </c>
      <c r="D909" s="178" t="s">
        <v>142</v>
      </c>
      <c r="E909" s="179" t="s">
        <v>1308</v>
      </c>
      <c r="F909" s="180" t="s">
        <v>1309</v>
      </c>
      <c r="G909" s="181" t="s">
        <v>198</v>
      </c>
      <c r="H909" s="182">
        <v>12.571999999999999</v>
      </c>
      <c r="I909" s="183"/>
      <c r="J909" s="184">
        <f>ROUND(I909*H909,2)</f>
        <v>0</v>
      </c>
      <c r="K909" s="180" t="s">
        <v>44</v>
      </c>
      <c r="L909" s="41"/>
      <c r="M909" s="185" t="s">
        <v>44</v>
      </c>
      <c r="N909" s="186" t="s">
        <v>53</v>
      </c>
      <c r="O909" s="66"/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189" t="s">
        <v>237</v>
      </c>
      <c r="AT909" s="189" t="s">
        <v>142</v>
      </c>
      <c r="AU909" s="189" t="s">
        <v>91</v>
      </c>
      <c r="AY909" s="18" t="s">
        <v>139</v>
      </c>
      <c r="BE909" s="190">
        <f>IF(N909="základní",J909,0)</f>
        <v>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8" t="s">
        <v>89</v>
      </c>
      <c r="BK909" s="190">
        <f>ROUND(I909*H909,2)</f>
        <v>0</v>
      </c>
      <c r="BL909" s="18" t="s">
        <v>237</v>
      </c>
      <c r="BM909" s="189" t="s">
        <v>1310</v>
      </c>
    </row>
    <row r="910" spans="1:65" s="13" customFormat="1">
      <c r="B910" s="196"/>
      <c r="C910" s="197"/>
      <c r="D910" s="198" t="s">
        <v>151</v>
      </c>
      <c r="E910" s="199" t="s">
        <v>44</v>
      </c>
      <c r="F910" s="200" t="s">
        <v>1311</v>
      </c>
      <c r="G910" s="197"/>
      <c r="H910" s="201">
        <v>12.571999999999999</v>
      </c>
      <c r="I910" s="202"/>
      <c r="J910" s="197"/>
      <c r="K910" s="197"/>
      <c r="L910" s="203"/>
      <c r="M910" s="204"/>
      <c r="N910" s="205"/>
      <c r="O910" s="205"/>
      <c r="P910" s="205"/>
      <c r="Q910" s="205"/>
      <c r="R910" s="205"/>
      <c r="S910" s="205"/>
      <c r="T910" s="206"/>
      <c r="AT910" s="207" t="s">
        <v>151</v>
      </c>
      <c r="AU910" s="207" t="s">
        <v>91</v>
      </c>
      <c r="AV910" s="13" t="s">
        <v>91</v>
      </c>
      <c r="AW910" s="13" t="s">
        <v>42</v>
      </c>
      <c r="AX910" s="13" t="s">
        <v>89</v>
      </c>
      <c r="AY910" s="207" t="s">
        <v>139</v>
      </c>
    </row>
    <row r="911" spans="1:65" s="2" customFormat="1" ht="49.15" customHeight="1">
      <c r="A911" s="36"/>
      <c r="B911" s="37"/>
      <c r="C911" s="178" t="s">
        <v>1312</v>
      </c>
      <c r="D911" s="178" t="s">
        <v>142</v>
      </c>
      <c r="E911" s="179" t="s">
        <v>1313</v>
      </c>
      <c r="F911" s="180" t="s">
        <v>1314</v>
      </c>
      <c r="G911" s="181" t="s">
        <v>145</v>
      </c>
      <c r="H911" s="182">
        <v>4.6580000000000004</v>
      </c>
      <c r="I911" s="183"/>
      <c r="J911" s="184">
        <f>ROUND(I911*H911,2)</f>
        <v>0</v>
      </c>
      <c r="K911" s="180" t="s">
        <v>146</v>
      </c>
      <c r="L911" s="41"/>
      <c r="M911" s="185" t="s">
        <v>44</v>
      </c>
      <c r="N911" s="186" t="s">
        <v>53</v>
      </c>
      <c r="O911" s="66"/>
      <c r="P911" s="187">
        <f>O911*H911</f>
        <v>0</v>
      </c>
      <c r="Q911" s="187">
        <v>0</v>
      </c>
      <c r="R911" s="187">
        <f>Q911*H911</f>
        <v>0</v>
      </c>
      <c r="S911" s="187">
        <v>0</v>
      </c>
      <c r="T911" s="188">
        <f>S911*H911</f>
        <v>0</v>
      </c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R911" s="189" t="s">
        <v>237</v>
      </c>
      <c r="AT911" s="189" t="s">
        <v>142</v>
      </c>
      <c r="AU911" s="189" t="s">
        <v>91</v>
      </c>
      <c r="AY911" s="18" t="s">
        <v>139</v>
      </c>
      <c r="BE911" s="190">
        <f>IF(N911="základní",J911,0)</f>
        <v>0</v>
      </c>
      <c r="BF911" s="190">
        <f>IF(N911="snížená",J911,0)</f>
        <v>0</v>
      </c>
      <c r="BG911" s="190">
        <f>IF(N911="zákl. přenesená",J911,0)</f>
        <v>0</v>
      </c>
      <c r="BH911" s="190">
        <f>IF(N911="sníž. přenesená",J911,0)</f>
        <v>0</v>
      </c>
      <c r="BI911" s="190">
        <f>IF(N911="nulová",J911,0)</f>
        <v>0</v>
      </c>
      <c r="BJ911" s="18" t="s">
        <v>89</v>
      </c>
      <c r="BK911" s="190">
        <f>ROUND(I911*H911,2)</f>
        <v>0</v>
      </c>
      <c r="BL911" s="18" t="s">
        <v>237</v>
      </c>
      <c r="BM911" s="189" t="s">
        <v>1315</v>
      </c>
    </row>
    <row r="912" spans="1:65" s="2" customFormat="1">
      <c r="A912" s="36"/>
      <c r="B912" s="37"/>
      <c r="C912" s="38"/>
      <c r="D912" s="191" t="s">
        <v>149</v>
      </c>
      <c r="E912" s="38"/>
      <c r="F912" s="192" t="s">
        <v>1316</v>
      </c>
      <c r="G912" s="38"/>
      <c r="H912" s="38"/>
      <c r="I912" s="193"/>
      <c r="J912" s="38"/>
      <c r="K912" s="38"/>
      <c r="L912" s="41"/>
      <c r="M912" s="194"/>
      <c r="N912" s="195"/>
      <c r="O912" s="66"/>
      <c r="P912" s="66"/>
      <c r="Q912" s="66"/>
      <c r="R912" s="66"/>
      <c r="S912" s="66"/>
      <c r="T912" s="67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T912" s="18" t="s">
        <v>149</v>
      </c>
      <c r="AU912" s="18" t="s">
        <v>91</v>
      </c>
    </row>
    <row r="913" spans="1:65" s="2" customFormat="1" ht="49.15" customHeight="1">
      <c r="A913" s="36"/>
      <c r="B913" s="37"/>
      <c r="C913" s="178" t="s">
        <v>1317</v>
      </c>
      <c r="D913" s="178" t="s">
        <v>142</v>
      </c>
      <c r="E913" s="179" t="s">
        <v>1318</v>
      </c>
      <c r="F913" s="180" t="s">
        <v>1319</v>
      </c>
      <c r="G913" s="181" t="s">
        <v>145</v>
      </c>
      <c r="H913" s="182">
        <v>4.6580000000000004</v>
      </c>
      <c r="I913" s="183"/>
      <c r="J913" s="184">
        <f>ROUND(I913*H913,2)</f>
        <v>0</v>
      </c>
      <c r="K913" s="180" t="s">
        <v>146</v>
      </c>
      <c r="L913" s="41"/>
      <c r="M913" s="185" t="s">
        <v>44</v>
      </c>
      <c r="N913" s="186" t="s">
        <v>53</v>
      </c>
      <c r="O913" s="66"/>
      <c r="P913" s="187">
        <f>O913*H913</f>
        <v>0</v>
      </c>
      <c r="Q913" s="187">
        <v>0</v>
      </c>
      <c r="R913" s="187">
        <f>Q913*H913</f>
        <v>0</v>
      </c>
      <c r="S913" s="187">
        <v>0</v>
      </c>
      <c r="T913" s="188">
        <f>S913*H913</f>
        <v>0</v>
      </c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R913" s="189" t="s">
        <v>237</v>
      </c>
      <c r="AT913" s="189" t="s">
        <v>142</v>
      </c>
      <c r="AU913" s="189" t="s">
        <v>91</v>
      </c>
      <c r="AY913" s="18" t="s">
        <v>139</v>
      </c>
      <c r="BE913" s="190">
        <f>IF(N913="základní",J913,0)</f>
        <v>0</v>
      </c>
      <c r="BF913" s="190">
        <f>IF(N913="snížená",J913,0)</f>
        <v>0</v>
      </c>
      <c r="BG913" s="190">
        <f>IF(N913="zákl. přenesená",J913,0)</f>
        <v>0</v>
      </c>
      <c r="BH913" s="190">
        <f>IF(N913="sníž. přenesená",J913,0)</f>
        <v>0</v>
      </c>
      <c r="BI913" s="190">
        <f>IF(N913="nulová",J913,0)</f>
        <v>0</v>
      </c>
      <c r="BJ913" s="18" t="s">
        <v>89</v>
      </c>
      <c r="BK913" s="190">
        <f>ROUND(I913*H913,2)</f>
        <v>0</v>
      </c>
      <c r="BL913" s="18" t="s">
        <v>237</v>
      </c>
      <c r="BM913" s="189" t="s">
        <v>1320</v>
      </c>
    </row>
    <row r="914" spans="1:65" s="2" customFormat="1">
      <c r="A914" s="36"/>
      <c r="B914" s="37"/>
      <c r="C914" s="38"/>
      <c r="D914" s="191" t="s">
        <v>149</v>
      </c>
      <c r="E914" s="38"/>
      <c r="F914" s="192" t="s">
        <v>1321</v>
      </c>
      <c r="G914" s="38"/>
      <c r="H914" s="38"/>
      <c r="I914" s="193"/>
      <c r="J914" s="38"/>
      <c r="K914" s="38"/>
      <c r="L914" s="41"/>
      <c r="M914" s="194"/>
      <c r="N914" s="195"/>
      <c r="O914" s="66"/>
      <c r="P914" s="66"/>
      <c r="Q914" s="66"/>
      <c r="R914" s="66"/>
      <c r="S914" s="66"/>
      <c r="T914" s="67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T914" s="18" t="s">
        <v>149</v>
      </c>
      <c r="AU914" s="18" t="s">
        <v>91</v>
      </c>
    </row>
    <row r="915" spans="1:65" s="12" customFormat="1" ht="22.9" customHeight="1">
      <c r="B915" s="162"/>
      <c r="C915" s="163"/>
      <c r="D915" s="164" t="s">
        <v>81</v>
      </c>
      <c r="E915" s="176" t="s">
        <v>1322</v>
      </c>
      <c r="F915" s="176" t="s">
        <v>1323</v>
      </c>
      <c r="G915" s="163"/>
      <c r="H915" s="163"/>
      <c r="I915" s="166"/>
      <c r="J915" s="177">
        <f>BK915</f>
        <v>0</v>
      </c>
      <c r="K915" s="163"/>
      <c r="L915" s="168"/>
      <c r="M915" s="169"/>
      <c r="N915" s="170"/>
      <c r="O915" s="170"/>
      <c r="P915" s="171">
        <f>SUM(P916:P1114)</f>
        <v>0</v>
      </c>
      <c r="Q915" s="170"/>
      <c r="R915" s="171">
        <f>SUM(R916:R1114)</f>
        <v>22.937366029999989</v>
      </c>
      <c r="S915" s="170"/>
      <c r="T915" s="172">
        <f>SUM(T916:T1114)</f>
        <v>0</v>
      </c>
      <c r="AR915" s="173" t="s">
        <v>91</v>
      </c>
      <c r="AT915" s="174" t="s">
        <v>81</v>
      </c>
      <c r="AU915" s="174" t="s">
        <v>89</v>
      </c>
      <c r="AY915" s="173" t="s">
        <v>139</v>
      </c>
      <c r="BK915" s="175">
        <f>SUM(BK916:BK1114)</f>
        <v>0</v>
      </c>
    </row>
    <row r="916" spans="1:65" s="2" customFormat="1" ht="24.2" customHeight="1">
      <c r="A916" s="36"/>
      <c r="B916" s="37"/>
      <c r="C916" s="178" t="s">
        <v>1324</v>
      </c>
      <c r="D916" s="178" t="s">
        <v>142</v>
      </c>
      <c r="E916" s="179" t="s">
        <v>1325</v>
      </c>
      <c r="F916" s="180" t="s">
        <v>1326</v>
      </c>
      <c r="G916" s="181" t="s">
        <v>162</v>
      </c>
      <c r="H916" s="182">
        <v>421.12700000000001</v>
      </c>
      <c r="I916" s="183"/>
      <c r="J916" s="184">
        <f>ROUND(I916*H916,2)</f>
        <v>0</v>
      </c>
      <c r="K916" s="180" t="s">
        <v>146</v>
      </c>
      <c r="L916" s="41"/>
      <c r="M916" s="185" t="s">
        <v>44</v>
      </c>
      <c r="N916" s="186" t="s">
        <v>53</v>
      </c>
      <c r="O916" s="66"/>
      <c r="P916" s="187">
        <f>O916*H916</f>
        <v>0</v>
      </c>
      <c r="Q916" s="187">
        <v>0</v>
      </c>
      <c r="R916" s="187">
        <f>Q916*H916</f>
        <v>0</v>
      </c>
      <c r="S916" s="187">
        <v>0</v>
      </c>
      <c r="T916" s="188">
        <f>S916*H916</f>
        <v>0</v>
      </c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R916" s="189" t="s">
        <v>237</v>
      </c>
      <c r="AT916" s="189" t="s">
        <v>142</v>
      </c>
      <c r="AU916" s="189" t="s">
        <v>91</v>
      </c>
      <c r="AY916" s="18" t="s">
        <v>139</v>
      </c>
      <c r="BE916" s="190">
        <f>IF(N916="základní",J916,0)</f>
        <v>0</v>
      </c>
      <c r="BF916" s="190">
        <f>IF(N916="snížená",J916,0)</f>
        <v>0</v>
      </c>
      <c r="BG916" s="190">
        <f>IF(N916="zákl. přenesená",J916,0)</f>
        <v>0</v>
      </c>
      <c r="BH916" s="190">
        <f>IF(N916="sníž. přenesená",J916,0)</f>
        <v>0</v>
      </c>
      <c r="BI916" s="190">
        <f>IF(N916="nulová",J916,0)</f>
        <v>0</v>
      </c>
      <c r="BJ916" s="18" t="s">
        <v>89</v>
      </c>
      <c r="BK916" s="190">
        <f>ROUND(I916*H916,2)</f>
        <v>0</v>
      </c>
      <c r="BL916" s="18" t="s">
        <v>237</v>
      </c>
      <c r="BM916" s="189" t="s">
        <v>1327</v>
      </c>
    </row>
    <row r="917" spans="1:65" s="2" customFormat="1">
      <c r="A917" s="36"/>
      <c r="B917" s="37"/>
      <c r="C917" s="38"/>
      <c r="D917" s="191" t="s">
        <v>149</v>
      </c>
      <c r="E917" s="38"/>
      <c r="F917" s="192" t="s">
        <v>1328</v>
      </c>
      <c r="G917" s="38"/>
      <c r="H917" s="38"/>
      <c r="I917" s="193"/>
      <c r="J917" s="38"/>
      <c r="K917" s="38"/>
      <c r="L917" s="41"/>
      <c r="M917" s="194"/>
      <c r="N917" s="195"/>
      <c r="O917" s="66"/>
      <c r="P917" s="66"/>
      <c r="Q917" s="66"/>
      <c r="R917" s="66"/>
      <c r="S917" s="66"/>
      <c r="T917" s="67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T917" s="18" t="s">
        <v>149</v>
      </c>
      <c r="AU917" s="18" t="s">
        <v>91</v>
      </c>
    </row>
    <row r="918" spans="1:65" s="13" customFormat="1" ht="22.5">
      <c r="B918" s="196"/>
      <c r="C918" s="197"/>
      <c r="D918" s="198" t="s">
        <v>151</v>
      </c>
      <c r="E918" s="199" t="s">
        <v>44</v>
      </c>
      <c r="F918" s="200" t="s">
        <v>757</v>
      </c>
      <c r="G918" s="197"/>
      <c r="H918" s="201">
        <v>162.99</v>
      </c>
      <c r="I918" s="202"/>
      <c r="J918" s="197"/>
      <c r="K918" s="197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151</v>
      </c>
      <c r="AU918" s="207" t="s">
        <v>91</v>
      </c>
      <c r="AV918" s="13" t="s">
        <v>91</v>
      </c>
      <c r="AW918" s="13" t="s">
        <v>42</v>
      </c>
      <c r="AX918" s="13" t="s">
        <v>82</v>
      </c>
      <c r="AY918" s="207" t="s">
        <v>139</v>
      </c>
    </row>
    <row r="919" spans="1:65" s="13" customFormat="1" ht="33.75">
      <c r="B919" s="196"/>
      <c r="C919" s="197"/>
      <c r="D919" s="198" t="s">
        <v>151</v>
      </c>
      <c r="E919" s="199" t="s">
        <v>44</v>
      </c>
      <c r="F919" s="200" t="s">
        <v>758</v>
      </c>
      <c r="G919" s="197"/>
      <c r="H919" s="201">
        <v>258.137</v>
      </c>
      <c r="I919" s="202"/>
      <c r="J919" s="197"/>
      <c r="K919" s="197"/>
      <c r="L919" s="203"/>
      <c r="M919" s="204"/>
      <c r="N919" s="205"/>
      <c r="O919" s="205"/>
      <c r="P919" s="205"/>
      <c r="Q919" s="205"/>
      <c r="R919" s="205"/>
      <c r="S919" s="205"/>
      <c r="T919" s="206"/>
      <c r="AT919" s="207" t="s">
        <v>151</v>
      </c>
      <c r="AU919" s="207" t="s">
        <v>91</v>
      </c>
      <c r="AV919" s="13" t="s">
        <v>91</v>
      </c>
      <c r="AW919" s="13" t="s">
        <v>42</v>
      </c>
      <c r="AX919" s="13" t="s">
        <v>82</v>
      </c>
      <c r="AY919" s="207" t="s">
        <v>139</v>
      </c>
    </row>
    <row r="920" spans="1:65" s="14" customFormat="1">
      <c r="B920" s="218"/>
      <c r="C920" s="219"/>
      <c r="D920" s="198" t="s">
        <v>151</v>
      </c>
      <c r="E920" s="220" t="s">
        <v>44</v>
      </c>
      <c r="F920" s="221" t="s">
        <v>168</v>
      </c>
      <c r="G920" s="219"/>
      <c r="H920" s="222">
        <v>421.12700000000001</v>
      </c>
      <c r="I920" s="223"/>
      <c r="J920" s="219"/>
      <c r="K920" s="219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151</v>
      </c>
      <c r="AU920" s="228" t="s">
        <v>91</v>
      </c>
      <c r="AV920" s="14" t="s">
        <v>147</v>
      </c>
      <c r="AW920" s="14" t="s">
        <v>42</v>
      </c>
      <c r="AX920" s="14" t="s">
        <v>89</v>
      </c>
      <c r="AY920" s="228" t="s">
        <v>139</v>
      </c>
    </row>
    <row r="921" spans="1:65" s="2" customFormat="1" ht="24.2" customHeight="1">
      <c r="A921" s="36"/>
      <c r="B921" s="37"/>
      <c r="C921" s="208" t="s">
        <v>1329</v>
      </c>
      <c r="D921" s="208" t="s">
        <v>153</v>
      </c>
      <c r="E921" s="209" t="s">
        <v>1330</v>
      </c>
      <c r="F921" s="210" t="s">
        <v>1331</v>
      </c>
      <c r="G921" s="211" t="s">
        <v>547</v>
      </c>
      <c r="H921" s="212">
        <v>4899.393</v>
      </c>
      <c r="I921" s="213"/>
      <c r="J921" s="214">
        <f>ROUND(I921*H921,2)</f>
        <v>0</v>
      </c>
      <c r="K921" s="210" t="s">
        <v>44</v>
      </c>
      <c r="L921" s="215"/>
      <c r="M921" s="216" t="s">
        <v>44</v>
      </c>
      <c r="N921" s="217" t="s">
        <v>53</v>
      </c>
      <c r="O921" s="66"/>
      <c r="P921" s="187">
        <f>O921*H921</f>
        <v>0</v>
      </c>
      <c r="Q921" s="187">
        <v>3.5999999999999999E-3</v>
      </c>
      <c r="R921" s="187">
        <f>Q921*H921</f>
        <v>17.637814800000001</v>
      </c>
      <c r="S921" s="187">
        <v>0</v>
      </c>
      <c r="T921" s="188">
        <f>S921*H921</f>
        <v>0</v>
      </c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R921" s="189" t="s">
        <v>343</v>
      </c>
      <c r="AT921" s="189" t="s">
        <v>153</v>
      </c>
      <c r="AU921" s="189" t="s">
        <v>91</v>
      </c>
      <c r="AY921" s="18" t="s">
        <v>139</v>
      </c>
      <c r="BE921" s="190">
        <f>IF(N921="základní",J921,0)</f>
        <v>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8" t="s">
        <v>89</v>
      </c>
      <c r="BK921" s="190">
        <f>ROUND(I921*H921,2)</f>
        <v>0</v>
      </c>
      <c r="BL921" s="18" t="s">
        <v>237</v>
      </c>
      <c r="BM921" s="189" t="s">
        <v>1332</v>
      </c>
    </row>
    <row r="922" spans="1:65" s="13" customFormat="1" ht="33.75">
      <c r="B922" s="196"/>
      <c r="C922" s="197"/>
      <c r="D922" s="198" t="s">
        <v>151</v>
      </c>
      <c r="E922" s="199" t="s">
        <v>44</v>
      </c>
      <c r="F922" s="200" t="s">
        <v>1333</v>
      </c>
      <c r="G922" s="197"/>
      <c r="H922" s="201">
        <v>2118.87</v>
      </c>
      <c r="I922" s="202"/>
      <c r="J922" s="197"/>
      <c r="K922" s="197"/>
      <c r="L922" s="203"/>
      <c r="M922" s="204"/>
      <c r="N922" s="205"/>
      <c r="O922" s="205"/>
      <c r="P922" s="205"/>
      <c r="Q922" s="205"/>
      <c r="R922" s="205"/>
      <c r="S922" s="205"/>
      <c r="T922" s="206"/>
      <c r="AT922" s="207" t="s">
        <v>151</v>
      </c>
      <c r="AU922" s="207" t="s">
        <v>91</v>
      </c>
      <c r="AV922" s="13" t="s">
        <v>91</v>
      </c>
      <c r="AW922" s="13" t="s">
        <v>42</v>
      </c>
      <c r="AX922" s="13" t="s">
        <v>82</v>
      </c>
      <c r="AY922" s="207" t="s">
        <v>139</v>
      </c>
    </row>
    <row r="923" spans="1:65" s="13" customFormat="1" ht="33.75">
      <c r="B923" s="196"/>
      <c r="C923" s="197"/>
      <c r="D923" s="198" t="s">
        <v>151</v>
      </c>
      <c r="E923" s="199" t="s">
        <v>44</v>
      </c>
      <c r="F923" s="200" t="s">
        <v>1334</v>
      </c>
      <c r="G923" s="197"/>
      <c r="H923" s="201">
        <v>3355.7829999999999</v>
      </c>
      <c r="I923" s="202"/>
      <c r="J923" s="197"/>
      <c r="K923" s="197"/>
      <c r="L923" s="203"/>
      <c r="M923" s="204"/>
      <c r="N923" s="205"/>
      <c r="O923" s="205"/>
      <c r="P923" s="205"/>
      <c r="Q923" s="205"/>
      <c r="R923" s="205"/>
      <c r="S923" s="205"/>
      <c r="T923" s="206"/>
      <c r="AT923" s="207" t="s">
        <v>151</v>
      </c>
      <c r="AU923" s="207" t="s">
        <v>91</v>
      </c>
      <c r="AV923" s="13" t="s">
        <v>91</v>
      </c>
      <c r="AW923" s="13" t="s">
        <v>42</v>
      </c>
      <c r="AX923" s="13" t="s">
        <v>82</v>
      </c>
      <c r="AY923" s="207" t="s">
        <v>139</v>
      </c>
    </row>
    <row r="924" spans="1:65" s="13" customFormat="1" ht="33.75">
      <c r="B924" s="196"/>
      <c r="C924" s="197"/>
      <c r="D924" s="198" t="s">
        <v>151</v>
      </c>
      <c r="E924" s="199" t="s">
        <v>44</v>
      </c>
      <c r="F924" s="200" t="s">
        <v>1335</v>
      </c>
      <c r="G924" s="197"/>
      <c r="H924" s="201">
        <v>-293.38200000000001</v>
      </c>
      <c r="I924" s="202"/>
      <c r="J924" s="197"/>
      <c r="K924" s="197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151</v>
      </c>
      <c r="AU924" s="207" t="s">
        <v>91</v>
      </c>
      <c r="AV924" s="13" t="s">
        <v>91</v>
      </c>
      <c r="AW924" s="13" t="s">
        <v>42</v>
      </c>
      <c r="AX924" s="13" t="s">
        <v>82</v>
      </c>
      <c r="AY924" s="207" t="s">
        <v>139</v>
      </c>
    </row>
    <row r="925" spans="1:65" s="13" customFormat="1" ht="33.75">
      <c r="B925" s="196"/>
      <c r="C925" s="197"/>
      <c r="D925" s="198" t="s">
        <v>151</v>
      </c>
      <c r="E925" s="199" t="s">
        <v>44</v>
      </c>
      <c r="F925" s="200" t="s">
        <v>1336</v>
      </c>
      <c r="G925" s="197"/>
      <c r="H925" s="201">
        <v>-464.64699999999999</v>
      </c>
      <c r="I925" s="202"/>
      <c r="J925" s="197"/>
      <c r="K925" s="197"/>
      <c r="L925" s="203"/>
      <c r="M925" s="204"/>
      <c r="N925" s="205"/>
      <c r="O925" s="205"/>
      <c r="P925" s="205"/>
      <c r="Q925" s="205"/>
      <c r="R925" s="205"/>
      <c r="S925" s="205"/>
      <c r="T925" s="206"/>
      <c r="AT925" s="207" t="s">
        <v>151</v>
      </c>
      <c r="AU925" s="207" t="s">
        <v>91</v>
      </c>
      <c r="AV925" s="13" t="s">
        <v>91</v>
      </c>
      <c r="AW925" s="13" t="s">
        <v>42</v>
      </c>
      <c r="AX925" s="13" t="s">
        <v>82</v>
      </c>
      <c r="AY925" s="207" t="s">
        <v>139</v>
      </c>
    </row>
    <row r="926" spans="1:65" s="13" customFormat="1">
      <c r="B926" s="196"/>
      <c r="C926" s="197"/>
      <c r="D926" s="198" t="s">
        <v>151</v>
      </c>
      <c r="E926" s="199" t="s">
        <v>44</v>
      </c>
      <c r="F926" s="200" t="s">
        <v>1337</v>
      </c>
      <c r="G926" s="197"/>
      <c r="H926" s="201">
        <v>-43.13</v>
      </c>
      <c r="I926" s="202"/>
      <c r="J926" s="197"/>
      <c r="K926" s="197"/>
      <c r="L926" s="203"/>
      <c r="M926" s="204"/>
      <c r="N926" s="205"/>
      <c r="O926" s="205"/>
      <c r="P926" s="205"/>
      <c r="Q926" s="205"/>
      <c r="R926" s="205"/>
      <c r="S926" s="205"/>
      <c r="T926" s="206"/>
      <c r="AT926" s="207" t="s">
        <v>151</v>
      </c>
      <c r="AU926" s="207" t="s">
        <v>91</v>
      </c>
      <c r="AV926" s="13" t="s">
        <v>91</v>
      </c>
      <c r="AW926" s="13" t="s">
        <v>42</v>
      </c>
      <c r="AX926" s="13" t="s">
        <v>82</v>
      </c>
      <c r="AY926" s="207" t="s">
        <v>139</v>
      </c>
    </row>
    <row r="927" spans="1:65" s="13" customFormat="1">
      <c r="B927" s="196"/>
      <c r="C927" s="197"/>
      <c r="D927" s="198" t="s">
        <v>151</v>
      </c>
      <c r="E927" s="199" t="s">
        <v>44</v>
      </c>
      <c r="F927" s="200" t="s">
        <v>1338</v>
      </c>
      <c r="G927" s="197"/>
      <c r="H927" s="201">
        <v>-106</v>
      </c>
      <c r="I927" s="202"/>
      <c r="J927" s="197"/>
      <c r="K927" s="197"/>
      <c r="L927" s="203"/>
      <c r="M927" s="204"/>
      <c r="N927" s="205"/>
      <c r="O927" s="205"/>
      <c r="P927" s="205"/>
      <c r="Q927" s="205"/>
      <c r="R927" s="205"/>
      <c r="S927" s="205"/>
      <c r="T927" s="206"/>
      <c r="AT927" s="207" t="s">
        <v>151</v>
      </c>
      <c r="AU927" s="207" t="s">
        <v>91</v>
      </c>
      <c r="AV927" s="13" t="s">
        <v>91</v>
      </c>
      <c r="AW927" s="13" t="s">
        <v>42</v>
      </c>
      <c r="AX927" s="13" t="s">
        <v>82</v>
      </c>
      <c r="AY927" s="207" t="s">
        <v>139</v>
      </c>
    </row>
    <row r="928" spans="1:65" s="13" customFormat="1">
      <c r="B928" s="196"/>
      <c r="C928" s="197"/>
      <c r="D928" s="198" t="s">
        <v>151</v>
      </c>
      <c r="E928" s="199" t="s">
        <v>44</v>
      </c>
      <c r="F928" s="200" t="s">
        <v>1339</v>
      </c>
      <c r="G928" s="197"/>
      <c r="H928" s="201">
        <v>-113.5</v>
      </c>
      <c r="I928" s="202"/>
      <c r="J928" s="197"/>
      <c r="K928" s="197"/>
      <c r="L928" s="203"/>
      <c r="M928" s="204"/>
      <c r="N928" s="205"/>
      <c r="O928" s="205"/>
      <c r="P928" s="205"/>
      <c r="Q928" s="205"/>
      <c r="R928" s="205"/>
      <c r="S928" s="205"/>
      <c r="T928" s="206"/>
      <c r="AT928" s="207" t="s">
        <v>151</v>
      </c>
      <c r="AU928" s="207" t="s">
        <v>91</v>
      </c>
      <c r="AV928" s="13" t="s">
        <v>91</v>
      </c>
      <c r="AW928" s="13" t="s">
        <v>42</v>
      </c>
      <c r="AX928" s="13" t="s">
        <v>82</v>
      </c>
      <c r="AY928" s="207" t="s">
        <v>139</v>
      </c>
    </row>
    <row r="929" spans="1:65" s="14" customFormat="1">
      <c r="B929" s="218"/>
      <c r="C929" s="219"/>
      <c r="D929" s="198" t="s">
        <v>151</v>
      </c>
      <c r="E929" s="220" t="s">
        <v>44</v>
      </c>
      <c r="F929" s="221" t="s">
        <v>168</v>
      </c>
      <c r="G929" s="219"/>
      <c r="H929" s="222">
        <v>4453.9939999999997</v>
      </c>
      <c r="I929" s="223"/>
      <c r="J929" s="219"/>
      <c r="K929" s="219"/>
      <c r="L929" s="224"/>
      <c r="M929" s="225"/>
      <c r="N929" s="226"/>
      <c r="O929" s="226"/>
      <c r="P929" s="226"/>
      <c r="Q929" s="226"/>
      <c r="R929" s="226"/>
      <c r="S929" s="226"/>
      <c r="T929" s="227"/>
      <c r="AT929" s="228" t="s">
        <v>151</v>
      </c>
      <c r="AU929" s="228" t="s">
        <v>91</v>
      </c>
      <c r="AV929" s="14" t="s">
        <v>147</v>
      </c>
      <c r="AW929" s="14" t="s">
        <v>42</v>
      </c>
      <c r="AX929" s="14" t="s">
        <v>89</v>
      </c>
      <c r="AY929" s="228" t="s">
        <v>139</v>
      </c>
    </row>
    <row r="930" spans="1:65" s="13" customFormat="1">
      <c r="B930" s="196"/>
      <c r="C930" s="197"/>
      <c r="D930" s="198" t="s">
        <v>151</v>
      </c>
      <c r="E930" s="197"/>
      <c r="F930" s="200" t="s">
        <v>1340</v>
      </c>
      <c r="G930" s="197"/>
      <c r="H930" s="201">
        <v>4899.393</v>
      </c>
      <c r="I930" s="202"/>
      <c r="J930" s="197"/>
      <c r="K930" s="197"/>
      <c r="L930" s="203"/>
      <c r="M930" s="204"/>
      <c r="N930" s="205"/>
      <c r="O930" s="205"/>
      <c r="P930" s="205"/>
      <c r="Q930" s="205"/>
      <c r="R930" s="205"/>
      <c r="S930" s="205"/>
      <c r="T930" s="206"/>
      <c r="AT930" s="207" t="s">
        <v>151</v>
      </c>
      <c r="AU930" s="207" t="s">
        <v>91</v>
      </c>
      <c r="AV930" s="13" t="s">
        <v>91</v>
      </c>
      <c r="AW930" s="13" t="s">
        <v>4</v>
      </c>
      <c r="AX930" s="13" t="s">
        <v>89</v>
      </c>
      <c r="AY930" s="207" t="s">
        <v>139</v>
      </c>
    </row>
    <row r="931" spans="1:65" s="2" customFormat="1" ht="24.2" customHeight="1">
      <c r="A931" s="36"/>
      <c r="B931" s="37"/>
      <c r="C931" s="208" t="s">
        <v>1341</v>
      </c>
      <c r="D931" s="208" t="s">
        <v>153</v>
      </c>
      <c r="E931" s="209" t="s">
        <v>1342</v>
      </c>
      <c r="F931" s="210" t="s">
        <v>1343</v>
      </c>
      <c r="G931" s="211" t="s">
        <v>547</v>
      </c>
      <c r="H931" s="212">
        <v>833.83199999999999</v>
      </c>
      <c r="I931" s="213"/>
      <c r="J931" s="214">
        <f>ROUND(I931*H931,2)</f>
        <v>0</v>
      </c>
      <c r="K931" s="210" t="s">
        <v>44</v>
      </c>
      <c r="L931" s="215"/>
      <c r="M931" s="216" t="s">
        <v>44</v>
      </c>
      <c r="N931" s="217" t="s">
        <v>53</v>
      </c>
      <c r="O931" s="66"/>
      <c r="P931" s="187">
        <f>O931*H931</f>
        <v>0</v>
      </c>
      <c r="Q931" s="187">
        <v>3.7000000000000002E-3</v>
      </c>
      <c r="R931" s="187">
        <f>Q931*H931</f>
        <v>3.0851784000000002</v>
      </c>
      <c r="S931" s="187">
        <v>0</v>
      </c>
      <c r="T931" s="188">
        <f>S931*H931</f>
        <v>0</v>
      </c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R931" s="189" t="s">
        <v>343</v>
      </c>
      <c r="AT931" s="189" t="s">
        <v>153</v>
      </c>
      <c r="AU931" s="189" t="s">
        <v>91</v>
      </c>
      <c r="AY931" s="18" t="s">
        <v>139</v>
      </c>
      <c r="BE931" s="190">
        <f>IF(N931="základní",J931,0)</f>
        <v>0</v>
      </c>
      <c r="BF931" s="190">
        <f>IF(N931="snížená",J931,0)</f>
        <v>0</v>
      </c>
      <c r="BG931" s="190">
        <f>IF(N931="zákl. přenesená",J931,0)</f>
        <v>0</v>
      </c>
      <c r="BH931" s="190">
        <f>IF(N931="sníž. přenesená",J931,0)</f>
        <v>0</v>
      </c>
      <c r="BI931" s="190">
        <f>IF(N931="nulová",J931,0)</f>
        <v>0</v>
      </c>
      <c r="BJ931" s="18" t="s">
        <v>89</v>
      </c>
      <c r="BK931" s="190">
        <f>ROUND(I931*H931,2)</f>
        <v>0</v>
      </c>
      <c r="BL931" s="18" t="s">
        <v>237</v>
      </c>
      <c r="BM931" s="189" t="s">
        <v>1344</v>
      </c>
    </row>
    <row r="932" spans="1:65" s="15" customFormat="1">
      <c r="B932" s="230"/>
      <c r="C932" s="231"/>
      <c r="D932" s="198" t="s">
        <v>151</v>
      </c>
      <c r="E932" s="232" t="s">
        <v>44</v>
      </c>
      <c r="F932" s="233" t="s">
        <v>1345</v>
      </c>
      <c r="G932" s="231"/>
      <c r="H932" s="232" t="s">
        <v>44</v>
      </c>
      <c r="I932" s="234"/>
      <c r="J932" s="231"/>
      <c r="K932" s="231"/>
      <c r="L932" s="235"/>
      <c r="M932" s="236"/>
      <c r="N932" s="237"/>
      <c r="O932" s="237"/>
      <c r="P932" s="237"/>
      <c r="Q932" s="237"/>
      <c r="R932" s="237"/>
      <c r="S932" s="237"/>
      <c r="T932" s="238"/>
      <c r="AT932" s="239" t="s">
        <v>151</v>
      </c>
      <c r="AU932" s="239" t="s">
        <v>91</v>
      </c>
      <c r="AV932" s="15" t="s">
        <v>89</v>
      </c>
      <c r="AW932" s="15" t="s">
        <v>42</v>
      </c>
      <c r="AX932" s="15" t="s">
        <v>82</v>
      </c>
      <c r="AY932" s="239" t="s">
        <v>139</v>
      </c>
    </row>
    <row r="933" spans="1:65" s="13" customFormat="1" ht="33.75">
      <c r="B933" s="196"/>
      <c r="C933" s="197"/>
      <c r="D933" s="198" t="s">
        <v>151</v>
      </c>
      <c r="E933" s="199" t="s">
        <v>44</v>
      </c>
      <c r="F933" s="200" t="s">
        <v>1346</v>
      </c>
      <c r="G933" s="197"/>
      <c r="H933" s="201">
        <v>293.38200000000001</v>
      </c>
      <c r="I933" s="202"/>
      <c r="J933" s="197"/>
      <c r="K933" s="197"/>
      <c r="L933" s="203"/>
      <c r="M933" s="204"/>
      <c r="N933" s="205"/>
      <c r="O933" s="205"/>
      <c r="P933" s="205"/>
      <c r="Q933" s="205"/>
      <c r="R933" s="205"/>
      <c r="S933" s="205"/>
      <c r="T933" s="206"/>
      <c r="AT933" s="207" t="s">
        <v>151</v>
      </c>
      <c r="AU933" s="207" t="s">
        <v>91</v>
      </c>
      <c r="AV933" s="13" t="s">
        <v>91</v>
      </c>
      <c r="AW933" s="13" t="s">
        <v>42</v>
      </c>
      <c r="AX933" s="13" t="s">
        <v>82</v>
      </c>
      <c r="AY933" s="207" t="s">
        <v>139</v>
      </c>
    </row>
    <row r="934" spans="1:65" s="13" customFormat="1" ht="33.75">
      <c r="B934" s="196"/>
      <c r="C934" s="197"/>
      <c r="D934" s="198" t="s">
        <v>151</v>
      </c>
      <c r="E934" s="199" t="s">
        <v>44</v>
      </c>
      <c r="F934" s="200" t="s">
        <v>1347</v>
      </c>
      <c r="G934" s="197"/>
      <c r="H934" s="201">
        <v>464.64699999999999</v>
      </c>
      <c r="I934" s="202"/>
      <c r="J934" s="197"/>
      <c r="K934" s="197"/>
      <c r="L934" s="203"/>
      <c r="M934" s="204"/>
      <c r="N934" s="205"/>
      <c r="O934" s="205"/>
      <c r="P934" s="205"/>
      <c r="Q934" s="205"/>
      <c r="R934" s="205"/>
      <c r="S934" s="205"/>
      <c r="T934" s="206"/>
      <c r="AT934" s="207" t="s">
        <v>151</v>
      </c>
      <c r="AU934" s="207" t="s">
        <v>91</v>
      </c>
      <c r="AV934" s="13" t="s">
        <v>91</v>
      </c>
      <c r="AW934" s="13" t="s">
        <v>42</v>
      </c>
      <c r="AX934" s="13" t="s">
        <v>82</v>
      </c>
      <c r="AY934" s="207" t="s">
        <v>139</v>
      </c>
    </row>
    <row r="935" spans="1:65" s="14" customFormat="1">
      <c r="B935" s="218"/>
      <c r="C935" s="219"/>
      <c r="D935" s="198" t="s">
        <v>151</v>
      </c>
      <c r="E935" s="220" t="s">
        <v>44</v>
      </c>
      <c r="F935" s="221" t="s">
        <v>168</v>
      </c>
      <c r="G935" s="219"/>
      <c r="H935" s="222">
        <v>758.029</v>
      </c>
      <c r="I935" s="223"/>
      <c r="J935" s="219"/>
      <c r="K935" s="219"/>
      <c r="L935" s="224"/>
      <c r="M935" s="225"/>
      <c r="N935" s="226"/>
      <c r="O935" s="226"/>
      <c r="P935" s="226"/>
      <c r="Q935" s="226"/>
      <c r="R935" s="226"/>
      <c r="S935" s="226"/>
      <c r="T935" s="227"/>
      <c r="AT935" s="228" t="s">
        <v>151</v>
      </c>
      <c r="AU935" s="228" t="s">
        <v>91</v>
      </c>
      <c r="AV935" s="14" t="s">
        <v>147</v>
      </c>
      <c r="AW935" s="14" t="s">
        <v>42</v>
      </c>
      <c r="AX935" s="14" t="s">
        <v>89</v>
      </c>
      <c r="AY935" s="228" t="s">
        <v>139</v>
      </c>
    </row>
    <row r="936" spans="1:65" s="13" customFormat="1">
      <c r="B936" s="196"/>
      <c r="C936" s="197"/>
      <c r="D936" s="198" t="s">
        <v>151</v>
      </c>
      <c r="E936" s="197"/>
      <c r="F936" s="200" t="s">
        <v>1348</v>
      </c>
      <c r="G936" s="197"/>
      <c r="H936" s="201">
        <v>833.83199999999999</v>
      </c>
      <c r="I936" s="202"/>
      <c r="J936" s="197"/>
      <c r="K936" s="197"/>
      <c r="L936" s="203"/>
      <c r="M936" s="204"/>
      <c r="N936" s="205"/>
      <c r="O936" s="205"/>
      <c r="P936" s="205"/>
      <c r="Q936" s="205"/>
      <c r="R936" s="205"/>
      <c r="S936" s="205"/>
      <c r="T936" s="206"/>
      <c r="AT936" s="207" t="s">
        <v>151</v>
      </c>
      <c r="AU936" s="207" t="s">
        <v>91</v>
      </c>
      <c r="AV936" s="13" t="s">
        <v>91</v>
      </c>
      <c r="AW936" s="13" t="s">
        <v>4</v>
      </c>
      <c r="AX936" s="13" t="s">
        <v>89</v>
      </c>
      <c r="AY936" s="207" t="s">
        <v>139</v>
      </c>
    </row>
    <row r="937" spans="1:65" s="2" customFormat="1" ht="24.2" customHeight="1">
      <c r="A937" s="36"/>
      <c r="B937" s="37"/>
      <c r="C937" s="208" t="s">
        <v>1349</v>
      </c>
      <c r="D937" s="208" t="s">
        <v>153</v>
      </c>
      <c r="E937" s="209" t="s">
        <v>1350</v>
      </c>
      <c r="F937" s="210" t="s">
        <v>1351</v>
      </c>
      <c r="G937" s="211" t="s">
        <v>547</v>
      </c>
      <c r="H937" s="212">
        <v>288.89299999999997</v>
      </c>
      <c r="I937" s="213"/>
      <c r="J937" s="214">
        <f>ROUND(I937*H937,2)</f>
        <v>0</v>
      </c>
      <c r="K937" s="210" t="s">
        <v>44</v>
      </c>
      <c r="L937" s="215"/>
      <c r="M937" s="216" t="s">
        <v>44</v>
      </c>
      <c r="N937" s="217" t="s">
        <v>53</v>
      </c>
      <c r="O937" s="66"/>
      <c r="P937" s="187">
        <f>O937*H937</f>
        <v>0</v>
      </c>
      <c r="Q937" s="187">
        <v>4.1000000000000003E-3</v>
      </c>
      <c r="R937" s="187">
        <f>Q937*H937</f>
        <v>1.1844612999999999</v>
      </c>
      <c r="S937" s="187">
        <v>0</v>
      </c>
      <c r="T937" s="188">
        <f>S937*H937</f>
        <v>0</v>
      </c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R937" s="189" t="s">
        <v>343</v>
      </c>
      <c r="AT937" s="189" t="s">
        <v>153</v>
      </c>
      <c r="AU937" s="189" t="s">
        <v>91</v>
      </c>
      <c r="AY937" s="18" t="s">
        <v>139</v>
      </c>
      <c r="BE937" s="190">
        <f>IF(N937="základní",J937,0)</f>
        <v>0</v>
      </c>
      <c r="BF937" s="190">
        <f>IF(N937="snížená",J937,0)</f>
        <v>0</v>
      </c>
      <c r="BG937" s="190">
        <f>IF(N937="zákl. přenesená",J937,0)</f>
        <v>0</v>
      </c>
      <c r="BH937" s="190">
        <f>IF(N937="sníž. přenesená",J937,0)</f>
        <v>0</v>
      </c>
      <c r="BI937" s="190">
        <f>IF(N937="nulová",J937,0)</f>
        <v>0</v>
      </c>
      <c r="BJ937" s="18" t="s">
        <v>89</v>
      </c>
      <c r="BK937" s="190">
        <f>ROUND(I937*H937,2)</f>
        <v>0</v>
      </c>
      <c r="BL937" s="18" t="s">
        <v>237</v>
      </c>
      <c r="BM937" s="189" t="s">
        <v>1352</v>
      </c>
    </row>
    <row r="938" spans="1:65" s="15" customFormat="1" ht="33.75">
      <c r="B938" s="230"/>
      <c r="C938" s="231"/>
      <c r="D938" s="198" t="s">
        <v>151</v>
      </c>
      <c r="E938" s="232" t="s">
        <v>44</v>
      </c>
      <c r="F938" s="233" t="s">
        <v>1353</v>
      </c>
      <c r="G938" s="231"/>
      <c r="H938" s="232" t="s">
        <v>44</v>
      </c>
      <c r="I938" s="234"/>
      <c r="J938" s="231"/>
      <c r="K938" s="231"/>
      <c r="L938" s="235"/>
      <c r="M938" s="236"/>
      <c r="N938" s="237"/>
      <c r="O938" s="237"/>
      <c r="P938" s="237"/>
      <c r="Q938" s="237"/>
      <c r="R938" s="237"/>
      <c r="S938" s="237"/>
      <c r="T938" s="238"/>
      <c r="AT938" s="239" t="s">
        <v>151</v>
      </c>
      <c r="AU938" s="239" t="s">
        <v>91</v>
      </c>
      <c r="AV938" s="15" t="s">
        <v>89</v>
      </c>
      <c r="AW938" s="15" t="s">
        <v>42</v>
      </c>
      <c r="AX938" s="15" t="s">
        <v>82</v>
      </c>
      <c r="AY938" s="239" t="s">
        <v>139</v>
      </c>
    </row>
    <row r="939" spans="1:65" s="13" customFormat="1">
      <c r="B939" s="196"/>
      <c r="C939" s="197"/>
      <c r="D939" s="198" t="s">
        <v>151</v>
      </c>
      <c r="E939" s="199" t="s">
        <v>44</v>
      </c>
      <c r="F939" s="200" t="s">
        <v>1354</v>
      </c>
      <c r="G939" s="197"/>
      <c r="H939" s="201">
        <v>43.13</v>
      </c>
      <c r="I939" s="202"/>
      <c r="J939" s="197"/>
      <c r="K939" s="197"/>
      <c r="L939" s="203"/>
      <c r="M939" s="204"/>
      <c r="N939" s="205"/>
      <c r="O939" s="205"/>
      <c r="P939" s="205"/>
      <c r="Q939" s="205"/>
      <c r="R939" s="205"/>
      <c r="S939" s="205"/>
      <c r="T939" s="206"/>
      <c r="AT939" s="207" t="s">
        <v>151</v>
      </c>
      <c r="AU939" s="207" t="s">
        <v>91</v>
      </c>
      <c r="AV939" s="13" t="s">
        <v>91</v>
      </c>
      <c r="AW939" s="13" t="s">
        <v>42</v>
      </c>
      <c r="AX939" s="13" t="s">
        <v>82</v>
      </c>
      <c r="AY939" s="207" t="s">
        <v>139</v>
      </c>
    </row>
    <row r="940" spans="1:65" s="13" customFormat="1">
      <c r="B940" s="196"/>
      <c r="C940" s="197"/>
      <c r="D940" s="198" t="s">
        <v>151</v>
      </c>
      <c r="E940" s="199" t="s">
        <v>44</v>
      </c>
      <c r="F940" s="200" t="s">
        <v>1355</v>
      </c>
      <c r="G940" s="197"/>
      <c r="H940" s="201">
        <v>106</v>
      </c>
      <c r="I940" s="202"/>
      <c r="J940" s="197"/>
      <c r="K940" s="197"/>
      <c r="L940" s="203"/>
      <c r="M940" s="204"/>
      <c r="N940" s="205"/>
      <c r="O940" s="205"/>
      <c r="P940" s="205"/>
      <c r="Q940" s="205"/>
      <c r="R940" s="205"/>
      <c r="S940" s="205"/>
      <c r="T940" s="206"/>
      <c r="AT940" s="207" t="s">
        <v>151</v>
      </c>
      <c r="AU940" s="207" t="s">
        <v>91</v>
      </c>
      <c r="AV940" s="13" t="s">
        <v>91</v>
      </c>
      <c r="AW940" s="13" t="s">
        <v>42</v>
      </c>
      <c r="AX940" s="13" t="s">
        <v>82</v>
      </c>
      <c r="AY940" s="207" t="s">
        <v>139</v>
      </c>
    </row>
    <row r="941" spans="1:65" s="13" customFormat="1">
      <c r="B941" s="196"/>
      <c r="C941" s="197"/>
      <c r="D941" s="198" t="s">
        <v>151</v>
      </c>
      <c r="E941" s="199" t="s">
        <v>44</v>
      </c>
      <c r="F941" s="200" t="s">
        <v>1356</v>
      </c>
      <c r="G941" s="197"/>
      <c r="H941" s="201">
        <v>113.5</v>
      </c>
      <c r="I941" s="202"/>
      <c r="J941" s="197"/>
      <c r="K941" s="197"/>
      <c r="L941" s="203"/>
      <c r="M941" s="204"/>
      <c r="N941" s="205"/>
      <c r="O941" s="205"/>
      <c r="P941" s="205"/>
      <c r="Q941" s="205"/>
      <c r="R941" s="205"/>
      <c r="S941" s="205"/>
      <c r="T941" s="206"/>
      <c r="AT941" s="207" t="s">
        <v>151</v>
      </c>
      <c r="AU941" s="207" t="s">
        <v>91</v>
      </c>
      <c r="AV941" s="13" t="s">
        <v>91</v>
      </c>
      <c r="AW941" s="13" t="s">
        <v>42</v>
      </c>
      <c r="AX941" s="13" t="s">
        <v>82</v>
      </c>
      <c r="AY941" s="207" t="s">
        <v>139</v>
      </c>
    </row>
    <row r="942" spans="1:65" s="14" customFormat="1">
      <c r="B942" s="218"/>
      <c r="C942" s="219"/>
      <c r="D942" s="198" t="s">
        <v>151</v>
      </c>
      <c r="E942" s="220" t="s">
        <v>44</v>
      </c>
      <c r="F942" s="221" t="s">
        <v>168</v>
      </c>
      <c r="G942" s="219"/>
      <c r="H942" s="222">
        <v>262.63</v>
      </c>
      <c r="I942" s="223"/>
      <c r="J942" s="219"/>
      <c r="K942" s="219"/>
      <c r="L942" s="224"/>
      <c r="M942" s="225"/>
      <c r="N942" s="226"/>
      <c r="O942" s="226"/>
      <c r="P942" s="226"/>
      <c r="Q942" s="226"/>
      <c r="R942" s="226"/>
      <c r="S942" s="226"/>
      <c r="T942" s="227"/>
      <c r="AT942" s="228" t="s">
        <v>151</v>
      </c>
      <c r="AU942" s="228" t="s">
        <v>91</v>
      </c>
      <c r="AV942" s="14" t="s">
        <v>147</v>
      </c>
      <c r="AW942" s="14" t="s">
        <v>42</v>
      </c>
      <c r="AX942" s="14" t="s">
        <v>89</v>
      </c>
      <c r="AY942" s="228" t="s">
        <v>139</v>
      </c>
    </row>
    <row r="943" spans="1:65" s="13" customFormat="1">
      <c r="B943" s="196"/>
      <c r="C943" s="197"/>
      <c r="D943" s="198" t="s">
        <v>151</v>
      </c>
      <c r="E943" s="197"/>
      <c r="F943" s="200" t="s">
        <v>1357</v>
      </c>
      <c r="G943" s="197"/>
      <c r="H943" s="201">
        <v>288.89299999999997</v>
      </c>
      <c r="I943" s="202"/>
      <c r="J943" s="197"/>
      <c r="K943" s="197"/>
      <c r="L943" s="203"/>
      <c r="M943" s="204"/>
      <c r="N943" s="205"/>
      <c r="O943" s="205"/>
      <c r="P943" s="205"/>
      <c r="Q943" s="205"/>
      <c r="R943" s="205"/>
      <c r="S943" s="205"/>
      <c r="T943" s="206"/>
      <c r="AT943" s="207" t="s">
        <v>151</v>
      </c>
      <c r="AU943" s="207" t="s">
        <v>91</v>
      </c>
      <c r="AV943" s="13" t="s">
        <v>91</v>
      </c>
      <c r="AW943" s="13" t="s">
        <v>4</v>
      </c>
      <c r="AX943" s="13" t="s">
        <v>89</v>
      </c>
      <c r="AY943" s="207" t="s">
        <v>139</v>
      </c>
    </row>
    <row r="944" spans="1:65" s="2" customFormat="1" ht="24.2" customHeight="1">
      <c r="A944" s="36"/>
      <c r="B944" s="37"/>
      <c r="C944" s="178" t="s">
        <v>1358</v>
      </c>
      <c r="D944" s="178" t="s">
        <v>142</v>
      </c>
      <c r="E944" s="179" t="s">
        <v>1359</v>
      </c>
      <c r="F944" s="180" t="s">
        <v>1360</v>
      </c>
      <c r="G944" s="181" t="s">
        <v>198</v>
      </c>
      <c r="H944" s="182">
        <v>130.38999999999999</v>
      </c>
      <c r="I944" s="183"/>
      <c r="J944" s="184">
        <f>ROUND(I944*H944,2)</f>
        <v>0</v>
      </c>
      <c r="K944" s="180" t="s">
        <v>146</v>
      </c>
      <c r="L944" s="41"/>
      <c r="M944" s="185" t="s">
        <v>44</v>
      </c>
      <c r="N944" s="186" t="s">
        <v>53</v>
      </c>
      <c r="O944" s="66"/>
      <c r="P944" s="187">
        <f>O944*H944</f>
        <v>0</v>
      </c>
      <c r="Q944" s="187">
        <v>1.0000000000000001E-5</v>
      </c>
      <c r="R944" s="187">
        <f>Q944*H944</f>
        <v>1.3039E-3</v>
      </c>
      <c r="S944" s="187">
        <v>0</v>
      </c>
      <c r="T944" s="188">
        <f>S944*H944</f>
        <v>0</v>
      </c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R944" s="189" t="s">
        <v>237</v>
      </c>
      <c r="AT944" s="189" t="s">
        <v>142</v>
      </c>
      <c r="AU944" s="189" t="s">
        <v>91</v>
      </c>
      <c r="AY944" s="18" t="s">
        <v>139</v>
      </c>
      <c r="BE944" s="190">
        <f>IF(N944="základní",J944,0)</f>
        <v>0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8" t="s">
        <v>89</v>
      </c>
      <c r="BK944" s="190">
        <f>ROUND(I944*H944,2)</f>
        <v>0</v>
      </c>
      <c r="BL944" s="18" t="s">
        <v>237</v>
      </c>
      <c r="BM944" s="189" t="s">
        <v>1361</v>
      </c>
    </row>
    <row r="945" spans="1:65" s="2" customFormat="1">
      <c r="A945" s="36"/>
      <c r="B945" s="37"/>
      <c r="C945" s="38"/>
      <c r="D945" s="191" t="s">
        <v>149</v>
      </c>
      <c r="E945" s="38"/>
      <c r="F945" s="192" t="s">
        <v>1362</v>
      </c>
      <c r="G945" s="38"/>
      <c r="H945" s="38"/>
      <c r="I945" s="193"/>
      <c r="J945" s="38"/>
      <c r="K945" s="38"/>
      <c r="L945" s="41"/>
      <c r="M945" s="194"/>
      <c r="N945" s="195"/>
      <c r="O945" s="66"/>
      <c r="P945" s="66"/>
      <c r="Q945" s="66"/>
      <c r="R945" s="66"/>
      <c r="S945" s="66"/>
      <c r="T945" s="67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T945" s="18" t="s">
        <v>149</v>
      </c>
      <c r="AU945" s="18" t="s">
        <v>91</v>
      </c>
    </row>
    <row r="946" spans="1:65" s="13" customFormat="1" ht="22.5">
      <c r="B946" s="196"/>
      <c r="C946" s="197"/>
      <c r="D946" s="198" t="s">
        <v>151</v>
      </c>
      <c r="E946" s="199" t="s">
        <v>44</v>
      </c>
      <c r="F946" s="200" t="s">
        <v>761</v>
      </c>
      <c r="G946" s="197"/>
      <c r="H946" s="201">
        <v>69.040000000000006</v>
      </c>
      <c r="I946" s="202"/>
      <c r="J946" s="197"/>
      <c r="K946" s="197"/>
      <c r="L946" s="203"/>
      <c r="M946" s="204"/>
      <c r="N946" s="205"/>
      <c r="O946" s="205"/>
      <c r="P946" s="205"/>
      <c r="Q946" s="205"/>
      <c r="R946" s="205"/>
      <c r="S946" s="205"/>
      <c r="T946" s="206"/>
      <c r="AT946" s="207" t="s">
        <v>151</v>
      </c>
      <c r="AU946" s="207" t="s">
        <v>91</v>
      </c>
      <c r="AV946" s="13" t="s">
        <v>91</v>
      </c>
      <c r="AW946" s="13" t="s">
        <v>42</v>
      </c>
      <c r="AX946" s="13" t="s">
        <v>82</v>
      </c>
      <c r="AY946" s="207" t="s">
        <v>139</v>
      </c>
    </row>
    <row r="947" spans="1:65" s="13" customFormat="1">
      <c r="B947" s="196"/>
      <c r="C947" s="197"/>
      <c r="D947" s="198" t="s">
        <v>151</v>
      </c>
      <c r="E947" s="199" t="s">
        <v>44</v>
      </c>
      <c r="F947" s="200" t="s">
        <v>1363</v>
      </c>
      <c r="G947" s="197"/>
      <c r="H947" s="201">
        <v>6.9</v>
      </c>
      <c r="I947" s="202"/>
      <c r="J947" s="197"/>
      <c r="K947" s="197"/>
      <c r="L947" s="203"/>
      <c r="M947" s="204"/>
      <c r="N947" s="205"/>
      <c r="O947" s="205"/>
      <c r="P947" s="205"/>
      <c r="Q947" s="205"/>
      <c r="R947" s="205"/>
      <c r="S947" s="205"/>
      <c r="T947" s="206"/>
      <c r="AT947" s="207" t="s">
        <v>151</v>
      </c>
      <c r="AU947" s="207" t="s">
        <v>91</v>
      </c>
      <c r="AV947" s="13" t="s">
        <v>91</v>
      </c>
      <c r="AW947" s="13" t="s">
        <v>42</v>
      </c>
      <c r="AX947" s="13" t="s">
        <v>82</v>
      </c>
      <c r="AY947" s="207" t="s">
        <v>139</v>
      </c>
    </row>
    <row r="948" spans="1:65" s="13" customFormat="1">
      <c r="B948" s="196"/>
      <c r="C948" s="197"/>
      <c r="D948" s="198" t="s">
        <v>151</v>
      </c>
      <c r="E948" s="199" t="s">
        <v>44</v>
      </c>
      <c r="F948" s="200" t="s">
        <v>1110</v>
      </c>
      <c r="G948" s="197"/>
      <c r="H948" s="201">
        <v>45.4</v>
      </c>
      <c r="I948" s="202"/>
      <c r="J948" s="197"/>
      <c r="K948" s="197"/>
      <c r="L948" s="203"/>
      <c r="M948" s="204"/>
      <c r="N948" s="205"/>
      <c r="O948" s="205"/>
      <c r="P948" s="205"/>
      <c r="Q948" s="205"/>
      <c r="R948" s="205"/>
      <c r="S948" s="205"/>
      <c r="T948" s="206"/>
      <c r="AT948" s="207" t="s">
        <v>151</v>
      </c>
      <c r="AU948" s="207" t="s">
        <v>91</v>
      </c>
      <c r="AV948" s="13" t="s">
        <v>91</v>
      </c>
      <c r="AW948" s="13" t="s">
        <v>42</v>
      </c>
      <c r="AX948" s="13" t="s">
        <v>82</v>
      </c>
      <c r="AY948" s="207" t="s">
        <v>139</v>
      </c>
    </row>
    <row r="949" spans="1:65" s="13" customFormat="1">
      <c r="B949" s="196"/>
      <c r="C949" s="197"/>
      <c r="D949" s="198" t="s">
        <v>151</v>
      </c>
      <c r="E949" s="199" t="s">
        <v>44</v>
      </c>
      <c r="F949" s="200" t="s">
        <v>1364</v>
      </c>
      <c r="G949" s="197"/>
      <c r="H949" s="201">
        <v>9.0500000000000007</v>
      </c>
      <c r="I949" s="202"/>
      <c r="J949" s="197"/>
      <c r="K949" s="197"/>
      <c r="L949" s="203"/>
      <c r="M949" s="204"/>
      <c r="N949" s="205"/>
      <c r="O949" s="205"/>
      <c r="P949" s="205"/>
      <c r="Q949" s="205"/>
      <c r="R949" s="205"/>
      <c r="S949" s="205"/>
      <c r="T949" s="206"/>
      <c r="AT949" s="207" t="s">
        <v>151</v>
      </c>
      <c r="AU949" s="207" t="s">
        <v>91</v>
      </c>
      <c r="AV949" s="13" t="s">
        <v>91</v>
      </c>
      <c r="AW949" s="13" t="s">
        <v>42</v>
      </c>
      <c r="AX949" s="13" t="s">
        <v>82</v>
      </c>
      <c r="AY949" s="207" t="s">
        <v>139</v>
      </c>
    </row>
    <row r="950" spans="1:65" s="14" customFormat="1">
      <c r="B950" s="218"/>
      <c r="C950" s="219"/>
      <c r="D950" s="198" t="s">
        <v>151</v>
      </c>
      <c r="E950" s="220" t="s">
        <v>44</v>
      </c>
      <c r="F950" s="221" t="s">
        <v>168</v>
      </c>
      <c r="G950" s="219"/>
      <c r="H950" s="222">
        <v>130.38999999999999</v>
      </c>
      <c r="I950" s="223"/>
      <c r="J950" s="219"/>
      <c r="K950" s="219"/>
      <c r="L950" s="224"/>
      <c r="M950" s="225"/>
      <c r="N950" s="226"/>
      <c r="O950" s="226"/>
      <c r="P950" s="226"/>
      <c r="Q950" s="226"/>
      <c r="R950" s="226"/>
      <c r="S950" s="226"/>
      <c r="T950" s="227"/>
      <c r="AT950" s="228" t="s">
        <v>151</v>
      </c>
      <c r="AU950" s="228" t="s">
        <v>91</v>
      </c>
      <c r="AV950" s="14" t="s">
        <v>147</v>
      </c>
      <c r="AW950" s="14" t="s">
        <v>42</v>
      </c>
      <c r="AX950" s="14" t="s">
        <v>89</v>
      </c>
      <c r="AY950" s="228" t="s">
        <v>139</v>
      </c>
    </row>
    <row r="951" spans="1:65" s="2" customFormat="1" ht="21.75" customHeight="1">
      <c r="A951" s="36"/>
      <c r="B951" s="37"/>
      <c r="C951" s="208" t="s">
        <v>1365</v>
      </c>
      <c r="D951" s="208" t="s">
        <v>153</v>
      </c>
      <c r="E951" s="209" t="s">
        <v>1366</v>
      </c>
      <c r="F951" s="210" t="s">
        <v>1367</v>
      </c>
      <c r="G951" s="211" t="s">
        <v>198</v>
      </c>
      <c r="H951" s="212">
        <v>143.429</v>
      </c>
      <c r="I951" s="213"/>
      <c r="J951" s="214">
        <f>ROUND(I951*H951,2)</f>
        <v>0</v>
      </c>
      <c r="K951" s="210" t="s">
        <v>146</v>
      </c>
      <c r="L951" s="215"/>
      <c r="M951" s="216" t="s">
        <v>44</v>
      </c>
      <c r="N951" s="217" t="s">
        <v>53</v>
      </c>
      <c r="O951" s="66"/>
      <c r="P951" s="187">
        <f>O951*H951</f>
        <v>0</v>
      </c>
      <c r="Q951" s="187">
        <v>1E-4</v>
      </c>
      <c r="R951" s="187">
        <f>Q951*H951</f>
        <v>1.43429E-2</v>
      </c>
      <c r="S951" s="187">
        <v>0</v>
      </c>
      <c r="T951" s="188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189" t="s">
        <v>343</v>
      </c>
      <c r="AT951" s="189" t="s">
        <v>153</v>
      </c>
      <c r="AU951" s="189" t="s">
        <v>91</v>
      </c>
      <c r="AY951" s="18" t="s">
        <v>139</v>
      </c>
      <c r="BE951" s="190">
        <f>IF(N951="základní",J951,0)</f>
        <v>0</v>
      </c>
      <c r="BF951" s="190">
        <f>IF(N951="snížená",J951,0)</f>
        <v>0</v>
      </c>
      <c r="BG951" s="190">
        <f>IF(N951="zákl. přenesená",J951,0)</f>
        <v>0</v>
      </c>
      <c r="BH951" s="190">
        <f>IF(N951="sníž. přenesená",J951,0)</f>
        <v>0</v>
      </c>
      <c r="BI951" s="190">
        <f>IF(N951="nulová",J951,0)</f>
        <v>0</v>
      </c>
      <c r="BJ951" s="18" t="s">
        <v>89</v>
      </c>
      <c r="BK951" s="190">
        <f>ROUND(I951*H951,2)</f>
        <v>0</v>
      </c>
      <c r="BL951" s="18" t="s">
        <v>237</v>
      </c>
      <c r="BM951" s="189" t="s">
        <v>1368</v>
      </c>
    </row>
    <row r="952" spans="1:65" s="13" customFormat="1" ht="22.5">
      <c r="B952" s="196"/>
      <c r="C952" s="197"/>
      <c r="D952" s="198" t="s">
        <v>151</v>
      </c>
      <c r="E952" s="199" t="s">
        <v>44</v>
      </c>
      <c r="F952" s="200" t="s">
        <v>761</v>
      </c>
      <c r="G952" s="197"/>
      <c r="H952" s="201">
        <v>69.040000000000006</v>
      </c>
      <c r="I952" s="202"/>
      <c r="J952" s="197"/>
      <c r="K952" s="197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151</v>
      </c>
      <c r="AU952" s="207" t="s">
        <v>91</v>
      </c>
      <c r="AV952" s="13" t="s">
        <v>91</v>
      </c>
      <c r="AW952" s="13" t="s">
        <v>42</v>
      </c>
      <c r="AX952" s="13" t="s">
        <v>82</v>
      </c>
      <c r="AY952" s="207" t="s">
        <v>139</v>
      </c>
    </row>
    <row r="953" spans="1:65" s="13" customFormat="1">
      <c r="B953" s="196"/>
      <c r="C953" s="197"/>
      <c r="D953" s="198" t="s">
        <v>151</v>
      </c>
      <c r="E953" s="199" t="s">
        <v>44</v>
      </c>
      <c r="F953" s="200" t="s">
        <v>1363</v>
      </c>
      <c r="G953" s="197"/>
      <c r="H953" s="201">
        <v>6.9</v>
      </c>
      <c r="I953" s="202"/>
      <c r="J953" s="197"/>
      <c r="K953" s="197"/>
      <c r="L953" s="203"/>
      <c r="M953" s="204"/>
      <c r="N953" s="205"/>
      <c r="O953" s="205"/>
      <c r="P953" s="205"/>
      <c r="Q953" s="205"/>
      <c r="R953" s="205"/>
      <c r="S953" s="205"/>
      <c r="T953" s="206"/>
      <c r="AT953" s="207" t="s">
        <v>151</v>
      </c>
      <c r="AU953" s="207" t="s">
        <v>91</v>
      </c>
      <c r="AV953" s="13" t="s">
        <v>91</v>
      </c>
      <c r="AW953" s="13" t="s">
        <v>42</v>
      </c>
      <c r="AX953" s="13" t="s">
        <v>82</v>
      </c>
      <c r="AY953" s="207" t="s">
        <v>139</v>
      </c>
    </row>
    <row r="954" spans="1:65" s="13" customFormat="1">
      <c r="B954" s="196"/>
      <c r="C954" s="197"/>
      <c r="D954" s="198" t="s">
        <v>151</v>
      </c>
      <c r="E954" s="199" t="s">
        <v>44</v>
      </c>
      <c r="F954" s="200" t="s">
        <v>1110</v>
      </c>
      <c r="G954" s="197"/>
      <c r="H954" s="201">
        <v>45.4</v>
      </c>
      <c r="I954" s="202"/>
      <c r="J954" s="197"/>
      <c r="K954" s="197"/>
      <c r="L954" s="203"/>
      <c r="M954" s="204"/>
      <c r="N954" s="205"/>
      <c r="O954" s="205"/>
      <c r="P954" s="205"/>
      <c r="Q954" s="205"/>
      <c r="R954" s="205"/>
      <c r="S954" s="205"/>
      <c r="T954" s="206"/>
      <c r="AT954" s="207" t="s">
        <v>151</v>
      </c>
      <c r="AU954" s="207" t="s">
        <v>91</v>
      </c>
      <c r="AV954" s="13" t="s">
        <v>91</v>
      </c>
      <c r="AW954" s="13" t="s">
        <v>42</v>
      </c>
      <c r="AX954" s="13" t="s">
        <v>82</v>
      </c>
      <c r="AY954" s="207" t="s">
        <v>139</v>
      </c>
    </row>
    <row r="955" spans="1:65" s="13" customFormat="1">
      <c r="B955" s="196"/>
      <c r="C955" s="197"/>
      <c r="D955" s="198" t="s">
        <v>151</v>
      </c>
      <c r="E955" s="199" t="s">
        <v>44</v>
      </c>
      <c r="F955" s="200" t="s">
        <v>1364</v>
      </c>
      <c r="G955" s="197"/>
      <c r="H955" s="201">
        <v>9.0500000000000007</v>
      </c>
      <c r="I955" s="202"/>
      <c r="J955" s="197"/>
      <c r="K955" s="197"/>
      <c r="L955" s="203"/>
      <c r="M955" s="204"/>
      <c r="N955" s="205"/>
      <c r="O955" s="205"/>
      <c r="P955" s="205"/>
      <c r="Q955" s="205"/>
      <c r="R955" s="205"/>
      <c r="S955" s="205"/>
      <c r="T955" s="206"/>
      <c r="AT955" s="207" t="s">
        <v>151</v>
      </c>
      <c r="AU955" s="207" t="s">
        <v>91</v>
      </c>
      <c r="AV955" s="13" t="s">
        <v>91</v>
      </c>
      <c r="AW955" s="13" t="s">
        <v>42</v>
      </c>
      <c r="AX955" s="13" t="s">
        <v>82</v>
      </c>
      <c r="AY955" s="207" t="s">
        <v>139</v>
      </c>
    </row>
    <row r="956" spans="1:65" s="14" customFormat="1">
      <c r="B956" s="218"/>
      <c r="C956" s="219"/>
      <c r="D956" s="198" t="s">
        <v>151</v>
      </c>
      <c r="E956" s="220" t="s">
        <v>44</v>
      </c>
      <c r="F956" s="221" t="s">
        <v>168</v>
      </c>
      <c r="G956" s="219"/>
      <c r="H956" s="222">
        <v>130.38999999999999</v>
      </c>
      <c r="I956" s="223"/>
      <c r="J956" s="219"/>
      <c r="K956" s="219"/>
      <c r="L956" s="224"/>
      <c r="M956" s="225"/>
      <c r="N956" s="226"/>
      <c r="O956" s="226"/>
      <c r="P956" s="226"/>
      <c r="Q956" s="226"/>
      <c r="R956" s="226"/>
      <c r="S956" s="226"/>
      <c r="T956" s="227"/>
      <c r="AT956" s="228" t="s">
        <v>151</v>
      </c>
      <c r="AU956" s="228" t="s">
        <v>91</v>
      </c>
      <c r="AV956" s="14" t="s">
        <v>147</v>
      </c>
      <c r="AW956" s="14" t="s">
        <v>42</v>
      </c>
      <c r="AX956" s="14" t="s">
        <v>89</v>
      </c>
      <c r="AY956" s="228" t="s">
        <v>139</v>
      </c>
    </row>
    <row r="957" spans="1:65" s="13" customFormat="1">
      <c r="B957" s="196"/>
      <c r="C957" s="197"/>
      <c r="D957" s="198" t="s">
        <v>151</v>
      </c>
      <c r="E957" s="197"/>
      <c r="F957" s="200" t="s">
        <v>1369</v>
      </c>
      <c r="G957" s="197"/>
      <c r="H957" s="201">
        <v>143.429</v>
      </c>
      <c r="I957" s="202"/>
      <c r="J957" s="197"/>
      <c r="K957" s="197"/>
      <c r="L957" s="203"/>
      <c r="M957" s="204"/>
      <c r="N957" s="205"/>
      <c r="O957" s="205"/>
      <c r="P957" s="205"/>
      <c r="Q957" s="205"/>
      <c r="R957" s="205"/>
      <c r="S957" s="205"/>
      <c r="T957" s="206"/>
      <c r="AT957" s="207" t="s">
        <v>151</v>
      </c>
      <c r="AU957" s="207" t="s">
        <v>91</v>
      </c>
      <c r="AV957" s="13" t="s">
        <v>91</v>
      </c>
      <c r="AW957" s="13" t="s">
        <v>4</v>
      </c>
      <c r="AX957" s="13" t="s">
        <v>89</v>
      </c>
      <c r="AY957" s="207" t="s">
        <v>139</v>
      </c>
    </row>
    <row r="958" spans="1:65" s="2" customFormat="1" ht="24.2" customHeight="1">
      <c r="A958" s="36"/>
      <c r="B958" s="37"/>
      <c r="C958" s="178" t="s">
        <v>1370</v>
      </c>
      <c r="D958" s="178" t="s">
        <v>142</v>
      </c>
      <c r="E958" s="179" t="s">
        <v>1371</v>
      </c>
      <c r="F958" s="180" t="s">
        <v>1372</v>
      </c>
      <c r="G958" s="181" t="s">
        <v>198</v>
      </c>
      <c r="H958" s="182">
        <v>69.040000000000006</v>
      </c>
      <c r="I958" s="183"/>
      <c r="J958" s="184">
        <f>ROUND(I958*H958,2)</f>
        <v>0</v>
      </c>
      <c r="K958" s="180" t="s">
        <v>146</v>
      </c>
      <c r="L958" s="41"/>
      <c r="M958" s="185" t="s">
        <v>44</v>
      </c>
      <c r="N958" s="186" t="s">
        <v>53</v>
      </c>
      <c r="O958" s="66"/>
      <c r="P958" s="187">
        <f>O958*H958</f>
        <v>0</v>
      </c>
      <c r="Q958" s="187">
        <v>1.0000000000000001E-5</v>
      </c>
      <c r="R958" s="187">
        <f>Q958*H958</f>
        <v>6.9040000000000008E-4</v>
      </c>
      <c r="S958" s="187">
        <v>0</v>
      </c>
      <c r="T958" s="188">
        <f>S958*H958</f>
        <v>0</v>
      </c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R958" s="189" t="s">
        <v>237</v>
      </c>
      <c r="AT958" s="189" t="s">
        <v>142</v>
      </c>
      <c r="AU958" s="189" t="s">
        <v>91</v>
      </c>
      <c r="AY958" s="18" t="s">
        <v>139</v>
      </c>
      <c r="BE958" s="190">
        <f>IF(N958="základní",J958,0)</f>
        <v>0</v>
      </c>
      <c r="BF958" s="190">
        <f>IF(N958="snížená",J958,0)</f>
        <v>0</v>
      </c>
      <c r="BG958" s="190">
        <f>IF(N958="zákl. přenesená",J958,0)</f>
        <v>0</v>
      </c>
      <c r="BH958" s="190">
        <f>IF(N958="sníž. přenesená",J958,0)</f>
        <v>0</v>
      </c>
      <c r="BI958" s="190">
        <f>IF(N958="nulová",J958,0)</f>
        <v>0</v>
      </c>
      <c r="BJ958" s="18" t="s">
        <v>89</v>
      </c>
      <c r="BK958" s="190">
        <f>ROUND(I958*H958,2)</f>
        <v>0</v>
      </c>
      <c r="BL958" s="18" t="s">
        <v>237</v>
      </c>
      <c r="BM958" s="189" t="s">
        <v>1373</v>
      </c>
    </row>
    <row r="959" spans="1:65" s="2" customFormat="1">
      <c r="A959" s="36"/>
      <c r="B959" s="37"/>
      <c r="C959" s="38"/>
      <c r="D959" s="191" t="s">
        <v>149</v>
      </c>
      <c r="E959" s="38"/>
      <c r="F959" s="192" t="s">
        <v>1374</v>
      </c>
      <c r="G959" s="38"/>
      <c r="H959" s="38"/>
      <c r="I959" s="193"/>
      <c r="J959" s="38"/>
      <c r="K959" s="38"/>
      <c r="L959" s="41"/>
      <c r="M959" s="194"/>
      <c r="N959" s="195"/>
      <c r="O959" s="66"/>
      <c r="P959" s="66"/>
      <c r="Q959" s="66"/>
      <c r="R959" s="66"/>
      <c r="S959" s="66"/>
      <c r="T959" s="67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T959" s="18" t="s">
        <v>149</v>
      </c>
      <c r="AU959" s="18" t="s">
        <v>91</v>
      </c>
    </row>
    <row r="960" spans="1:65" s="13" customFormat="1" ht="22.5">
      <c r="B960" s="196"/>
      <c r="C960" s="197"/>
      <c r="D960" s="198" t="s">
        <v>151</v>
      </c>
      <c r="E960" s="199" t="s">
        <v>44</v>
      </c>
      <c r="F960" s="200" t="s">
        <v>761</v>
      </c>
      <c r="G960" s="197"/>
      <c r="H960" s="201">
        <v>69.040000000000006</v>
      </c>
      <c r="I960" s="202"/>
      <c r="J960" s="197"/>
      <c r="K960" s="197"/>
      <c r="L960" s="203"/>
      <c r="M960" s="204"/>
      <c r="N960" s="205"/>
      <c r="O960" s="205"/>
      <c r="P960" s="205"/>
      <c r="Q960" s="205"/>
      <c r="R960" s="205"/>
      <c r="S960" s="205"/>
      <c r="T960" s="206"/>
      <c r="AT960" s="207" t="s">
        <v>151</v>
      </c>
      <c r="AU960" s="207" t="s">
        <v>91</v>
      </c>
      <c r="AV960" s="13" t="s">
        <v>91</v>
      </c>
      <c r="AW960" s="13" t="s">
        <v>42</v>
      </c>
      <c r="AX960" s="13" t="s">
        <v>89</v>
      </c>
      <c r="AY960" s="207" t="s">
        <v>139</v>
      </c>
    </row>
    <row r="961" spans="1:65" s="2" customFormat="1" ht="16.5" customHeight="1">
      <c r="A961" s="36"/>
      <c r="B961" s="37"/>
      <c r="C961" s="208" t="s">
        <v>1375</v>
      </c>
      <c r="D961" s="208" t="s">
        <v>153</v>
      </c>
      <c r="E961" s="209" t="s">
        <v>1376</v>
      </c>
      <c r="F961" s="210" t="s">
        <v>1377</v>
      </c>
      <c r="G961" s="211" t="s">
        <v>198</v>
      </c>
      <c r="H961" s="212">
        <v>75.944000000000003</v>
      </c>
      <c r="I961" s="213"/>
      <c r="J961" s="214">
        <f>ROUND(I961*H961,2)</f>
        <v>0</v>
      </c>
      <c r="K961" s="210" t="s">
        <v>146</v>
      </c>
      <c r="L961" s="215"/>
      <c r="M961" s="216" t="s">
        <v>44</v>
      </c>
      <c r="N961" s="217" t="s">
        <v>53</v>
      </c>
      <c r="O961" s="66"/>
      <c r="P961" s="187">
        <f>O961*H961</f>
        <v>0</v>
      </c>
      <c r="Q961" s="187">
        <v>2.9999999999999997E-4</v>
      </c>
      <c r="R961" s="187">
        <f>Q961*H961</f>
        <v>2.27832E-2</v>
      </c>
      <c r="S961" s="187">
        <v>0</v>
      </c>
      <c r="T961" s="188">
        <f>S961*H961</f>
        <v>0</v>
      </c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R961" s="189" t="s">
        <v>343</v>
      </c>
      <c r="AT961" s="189" t="s">
        <v>153</v>
      </c>
      <c r="AU961" s="189" t="s">
        <v>91</v>
      </c>
      <c r="AY961" s="18" t="s">
        <v>139</v>
      </c>
      <c r="BE961" s="190">
        <f>IF(N961="základní",J961,0)</f>
        <v>0</v>
      </c>
      <c r="BF961" s="190">
        <f>IF(N961="snížená",J961,0)</f>
        <v>0</v>
      </c>
      <c r="BG961" s="190">
        <f>IF(N961="zákl. přenesená",J961,0)</f>
        <v>0</v>
      </c>
      <c r="BH961" s="190">
        <f>IF(N961="sníž. přenesená",J961,0)</f>
        <v>0</v>
      </c>
      <c r="BI961" s="190">
        <f>IF(N961="nulová",J961,0)</f>
        <v>0</v>
      </c>
      <c r="BJ961" s="18" t="s">
        <v>89</v>
      </c>
      <c r="BK961" s="190">
        <f>ROUND(I961*H961,2)</f>
        <v>0</v>
      </c>
      <c r="BL961" s="18" t="s">
        <v>237</v>
      </c>
      <c r="BM961" s="189" t="s">
        <v>1378</v>
      </c>
    </row>
    <row r="962" spans="1:65" s="13" customFormat="1" ht="22.5">
      <c r="B962" s="196"/>
      <c r="C962" s="197"/>
      <c r="D962" s="198" t="s">
        <v>151</v>
      </c>
      <c r="E962" s="199" t="s">
        <v>44</v>
      </c>
      <c r="F962" s="200" t="s">
        <v>761</v>
      </c>
      <c r="G962" s="197"/>
      <c r="H962" s="201">
        <v>69.040000000000006</v>
      </c>
      <c r="I962" s="202"/>
      <c r="J962" s="197"/>
      <c r="K962" s="197"/>
      <c r="L962" s="203"/>
      <c r="M962" s="204"/>
      <c r="N962" s="205"/>
      <c r="O962" s="205"/>
      <c r="P962" s="205"/>
      <c r="Q962" s="205"/>
      <c r="R962" s="205"/>
      <c r="S962" s="205"/>
      <c r="T962" s="206"/>
      <c r="AT962" s="207" t="s">
        <v>151</v>
      </c>
      <c r="AU962" s="207" t="s">
        <v>91</v>
      </c>
      <c r="AV962" s="13" t="s">
        <v>91</v>
      </c>
      <c r="AW962" s="13" t="s">
        <v>42</v>
      </c>
      <c r="AX962" s="13" t="s">
        <v>89</v>
      </c>
      <c r="AY962" s="207" t="s">
        <v>139</v>
      </c>
    </row>
    <row r="963" spans="1:65" s="13" customFormat="1">
      <c r="B963" s="196"/>
      <c r="C963" s="197"/>
      <c r="D963" s="198" t="s">
        <v>151</v>
      </c>
      <c r="E963" s="197"/>
      <c r="F963" s="200" t="s">
        <v>1379</v>
      </c>
      <c r="G963" s="197"/>
      <c r="H963" s="201">
        <v>75.944000000000003</v>
      </c>
      <c r="I963" s="202"/>
      <c r="J963" s="197"/>
      <c r="K963" s="197"/>
      <c r="L963" s="203"/>
      <c r="M963" s="204"/>
      <c r="N963" s="205"/>
      <c r="O963" s="205"/>
      <c r="P963" s="205"/>
      <c r="Q963" s="205"/>
      <c r="R963" s="205"/>
      <c r="S963" s="205"/>
      <c r="T963" s="206"/>
      <c r="AT963" s="207" t="s">
        <v>151</v>
      </c>
      <c r="AU963" s="207" t="s">
        <v>91</v>
      </c>
      <c r="AV963" s="13" t="s">
        <v>91</v>
      </c>
      <c r="AW963" s="13" t="s">
        <v>4</v>
      </c>
      <c r="AX963" s="13" t="s">
        <v>89</v>
      </c>
      <c r="AY963" s="207" t="s">
        <v>139</v>
      </c>
    </row>
    <row r="964" spans="1:65" s="2" customFormat="1" ht="24.2" customHeight="1">
      <c r="A964" s="36"/>
      <c r="B964" s="37"/>
      <c r="C964" s="178" t="s">
        <v>1380</v>
      </c>
      <c r="D964" s="178" t="s">
        <v>142</v>
      </c>
      <c r="E964" s="179" t="s">
        <v>1381</v>
      </c>
      <c r="F964" s="180" t="s">
        <v>1382</v>
      </c>
      <c r="G964" s="181" t="s">
        <v>198</v>
      </c>
      <c r="H964" s="182">
        <v>17.251999999999999</v>
      </c>
      <c r="I964" s="183"/>
      <c r="J964" s="184">
        <f>ROUND(I964*H964,2)</f>
        <v>0</v>
      </c>
      <c r="K964" s="180" t="s">
        <v>146</v>
      </c>
      <c r="L964" s="41"/>
      <c r="M964" s="185" t="s">
        <v>44</v>
      </c>
      <c r="N964" s="186" t="s">
        <v>53</v>
      </c>
      <c r="O964" s="66"/>
      <c r="P964" s="187">
        <f>O964*H964</f>
        <v>0</v>
      </c>
      <c r="Q964" s="187">
        <v>1.25E-3</v>
      </c>
      <c r="R964" s="187">
        <f>Q964*H964</f>
        <v>2.1564999999999997E-2</v>
      </c>
      <c r="S964" s="187">
        <v>0</v>
      </c>
      <c r="T964" s="188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189" t="s">
        <v>237</v>
      </c>
      <c r="AT964" s="189" t="s">
        <v>142</v>
      </c>
      <c r="AU964" s="189" t="s">
        <v>91</v>
      </c>
      <c r="AY964" s="18" t="s">
        <v>139</v>
      </c>
      <c r="BE964" s="190">
        <f>IF(N964="základní",J964,0)</f>
        <v>0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8" t="s">
        <v>89</v>
      </c>
      <c r="BK964" s="190">
        <f>ROUND(I964*H964,2)</f>
        <v>0</v>
      </c>
      <c r="BL964" s="18" t="s">
        <v>237</v>
      </c>
      <c r="BM964" s="189" t="s">
        <v>1383</v>
      </c>
    </row>
    <row r="965" spans="1:65" s="2" customFormat="1">
      <c r="A965" s="36"/>
      <c r="B965" s="37"/>
      <c r="C965" s="38"/>
      <c r="D965" s="191" t="s">
        <v>149</v>
      </c>
      <c r="E965" s="38"/>
      <c r="F965" s="192" t="s">
        <v>1384</v>
      </c>
      <c r="G965" s="38"/>
      <c r="H965" s="38"/>
      <c r="I965" s="193"/>
      <c r="J965" s="38"/>
      <c r="K965" s="38"/>
      <c r="L965" s="41"/>
      <c r="M965" s="194"/>
      <c r="N965" s="195"/>
      <c r="O965" s="66"/>
      <c r="P965" s="66"/>
      <c r="Q965" s="66"/>
      <c r="R965" s="66"/>
      <c r="S965" s="66"/>
      <c r="T965" s="67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T965" s="18" t="s">
        <v>149</v>
      </c>
      <c r="AU965" s="18" t="s">
        <v>91</v>
      </c>
    </row>
    <row r="966" spans="1:65" s="13" customFormat="1">
      <c r="B966" s="196"/>
      <c r="C966" s="197"/>
      <c r="D966" s="198" t="s">
        <v>151</v>
      </c>
      <c r="E966" s="199" t="s">
        <v>44</v>
      </c>
      <c r="F966" s="200" t="s">
        <v>1385</v>
      </c>
      <c r="G966" s="197"/>
      <c r="H966" s="201">
        <v>17.251999999999999</v>
      </c>
      <c r="I966" s="202"/>
      <c r="J966" s="197"/>
      <c r="K966" s="197"/>
      <c r="L966" s="203"/>
      <c r="M966" s="204"/>
      <c r="N966" s="205"/>
      <c r="O966" s="205"/>
      <c r="P966" s="205"/>
      <c r="Q966" s="205"/>
      <c r="R966" s="205"/>
      <c r="S966" s="205"/>
      <c r="T966" s="206"/>
      <c r="AT966" s="207" t="s">
        <v>151</v>
      </c>
      <c r="AU966" s="207" t="s">
        <v>91</v>
      </c>
      <c r="AV966" s="13" t="s">
        <v>91</v>
      </c>
      <c r="AW966" s="13" t="s">
        <v>42</v>
      </c>
      <c r="AX966" s="13" t="s">
        <v>89</v>
      </c>
      <c r="AY966" s="207" t="s">
        <v>139</v>
      </c>
    </row>
    <row r="967" spans="1:65" s="2" customFormat="1" ht="24.2" customHeight="1">
      <c r="A967" s="36"/>
      <c r="B967" s="37"/>
      <c r="C967" s="178" t="s">
        <v>1386</v>
      </c>
      <c r="D967" s="178" t="s">
        <v>142</v>
      </c>
      <c r="E967" s="179" t="s">
        <v>1387</v>
      </c>
      <c r="F967" s="180" t="s">
        <v>1388</v>
      </c>
      <c r="G967" s="181" t="s">
        <v>198</v>
      </c>
      <c r="H967" s="182">
        <v>21.2</v>
      </c>
      <c r="I967" s="183"/>
      <c r="J967" s="184">
        <f>ROUND(I967*H967,2)</f>
        <v>0</v>
      </c>
      <c r="K967" s="180" t="s">
        <v>146</v>
      </c>
      <c r="L967" s="41"/>
      <c r="M967" s="185" t="s">
        <v>44</v>
      </c>
      <c r="N967" s="186" t="s">
        <v>53</v>
      </c>
      <c r="O967" s="66"/>
      <c r="P967" s="187">
        <f>O967*H967</f>
        <v>0</v>
      </c>
      <c r="Q967" s="187">
        <v>1.25E-3</v>
      </c>
      <c r="R967" s="187">
        <f>Q967*H967</f>
        <v>2.6499999999999999E-2</v>
      </c>
      <c r="S967" s="187">
        <v>0</v>
      </c>
      <c r="T967" s="188">
        <f>S967*H967</f>
        <v>0</v>
      </c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R967" s="189" t="s">
        <v>237</v>
      </c>
      <c r="AT967" s="189" t="s">
        <v>142</v>
      </c>
      <c r="AU967" s="189" t="s">
        <v>91</v>
      </c>
      <c r="AY967" s="18" t="s">
        <v>139</v>
      </c>
      <c r="BE967" s="190">
        <f>IF(N967="základní",J967,0)</f>
        <v>0</v>
      </c>
      <c r="BF967" s="190">
        <f>IF(N967="snížená",J967,0)</f>
        <v>0</v>
      </c>
      <c r="BG967" s="190">
        <f>IF(N967="zákl. přenesená",J967,0)</f>
        <v>0</v>
      </c>
      <c r="BH967" s="190">
        <f>IF(N967="sníž. přenesená",J967,0)</f>
        <v>0</v>
      </c>
      <c r="BI967" s="190">
        <f>IF(N967="nulová",J967,0)</f>
        <v>0</v>
      </c>
      <c r="BJ967" s="18" t="s">
        <v>89</v>
      </c>
      <c r="BK967" s="190">
        <f>ROUND(I967*H967,2)</f>
        <v>0</v>
      </c>
      <c r="BL967" s="18" t="s">
        <v>237</v>
      </c>
      <c r="BM967" s="189" t="s">
        <v>1389</v>
      </c>
    </row>
    <row r="968" spans="1:65" s="2" customFormat="1">
      <c r="A968" s="36"/>
      <c r="B968" s="37"/>
      <c r="C968" s="38"/>
      <c r="D968" s="191" t="s">
        <v>149</v>
      </c>
      <c r="E968" s="38"/>
      <c r="F968" s="192" t="s">
        <v>1390</v>
      </c>
      <c r="G968" s="38"/>
      <c r="H968" s="38"/>
      <c r="I968" s="193"/>
      <c r="J968" s="38"/>
      <c r="K968" s="38"/>
      <c r="L968" s="41"/>
      <c r="M968" s="194"/>
      <c r="N968" s="195"/>
      <c r="O968" s="66"/>
      <c r="P968" s="66"/>
      <c r="Q968" s="66"/>
      <c r="R968" s="66"/>
      <c r="S968" s="66"/>
      <c r="T968" s="67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T968" s="18" t="s">
        <v>149</v>
      </c>
      <c r="AU968" s="18" t="s">
        <v>91</v>
      </c>
    </row>
    <row r="969" spans="1:65" s="13" customFormat="1">
      <c r="B969" s="196"/>
      <c r="C969" s="197"/>
      <c r="D969" s="198" t="s">
        <v>151</v>
      </c>
      <c r="E969" s="199" t="s">
        <v>44</v>
      </c>
      <c r="F969" s="200" t="s">
        <v>1391</v>
      </c>
      <c r="G969" s="197"/>
      <c r="H969" s="201">
        <v>21.2</v>
      </c>
      <c r="I969" s="202"/>
      <c r="J969" s="197"/>
      <c r="K969" s="197"/>
      <c r="L969" s="203"/>
      <c r="M969" s="204"/>
      <c r="N969" s="205"/>
      <c r="O969" s="205"/>
      <c r="P969" s="205"/>
      <c r="Q969" s="205"/>
      <c r="R969" s="205"/>
      <c r="S969" s="205"/>
      <c r="T969" s="206"/>
      <c r="AT969" s="207" t="s">
        <v>151</v>
      </c>
      <c r="AU969" s="207" t="s">
        <v>91</v>
      </c>
      <c r="AV969" s="13" t="s">
        <v>91</v>
      </c>
      <c r="AW969" s="13" t="s">
        <v>42</v>
      </c>
      <c r="AX969" s="13" t="s">
        <v>89</v>
      </c>
      <c r="AY969" s="207" t="s">
        <v>139</v>
      </c>
    </row>
    <row r="970" spans="1:65" s="2" customFormat="1" ht="16.5" customHeight="1">
      <c r="A970" s="36"/>
      <c r="B970" s="37"/>
      <c r="C970" s="208" t="s">
        <v>1392</v>
      </c>
      <c r="D970" s="208" t="s">
        <v>153</v>
      </c>
      <c r="E970" s="209" t="s">
        <v>1393</v>
      </c>
      <c r="F970" s="210" t="s">
        <v>1394</v>
      </c>
      <c r="G970" s="211" t="s">
        <v>547</v>
      </c>
      <c r="H970" s="212">
        <v>105.74299999999999</v>
      </c>
      <c r="I970" s="213"/>
      <c r="J970" s="214">
        <f>ROUND(I970*H970,2)</f>
        <v>0</v>
      </c>
      <c r="K970" s="210" t="s">
        <v>44</v>
      </c>
      <c r="L970" s="215"/>
      <c r="M970" s="216" t="s">
        <v>44</v>
      </c>
      <c r="N970" s="217" t="s">
        <v>53</v>
      </c>
      <c r="O970" s="66"/>
      <c r="P970" s="187">
        <f>O970*H970</f>
        <v>0</v>
      </c>
      <c r="Q970" s="187">
        <v>3.2000000000000002E-3</v>
      </c>
      <c r="R970" s="187">
        <f>Q970*H970</f>
        <v>0.3383776</v>
      </c>
      <c r="S970" s="187">
        <v>0</v>
      </c>
      <c r="T970" s="188">
        <f>S970*H970</f>
        <v>0</v>
      </c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R970" s="189" t="s">
        <v>343</v>
      </c>
      <c r="AT970" s="189" t="s">
        <v>153</v>
      </c>
      <c r="AU970" s="189" t="s">
        <v>91</v>
      </c>
      <c r="AY970" s="18" t="s">
        <v>139</v>
      </c>
      <c r="BE970" s="190">
        <f>IF(N970="základní",J970,0)</f>
        <v>0</v>
      </c>
      <c r="BF970" s="190">
        <f>IF(N970="snížená",J970,0)</f>
        <v>0</v>
      </c>
      <c r="BG970" s="190">
        <f>IF(N970="zákl. přenesená",J970,0)</f>
        <v>0</v>
      </c>
      <c r="BH970" s="190">
        <f>IF(N970="sníž. přenesená",J970,0)</f>
        <v>0</v>
      </c>
      <c r="BI970" s="190">
        <f>IF(N970="nulová",J970,0)</f>
        <v>0</v>
      </c>
      <c r="BJ970" s="18" t="s">
        <v>89</v>
      </c>
      <c r="BK970" s="190">
        <f>ROUND(I970*H970,2)</f>
        <v>0</v>
      </c>
      <c r="BL970" s="18" t="s">
        <v>237</v>
      </c>
      <c r="BM970" s="189" t="s">
        <v>1395</v>
      </c>
    </row>
    <row r="971" spans="1:65" s="13" customFormat="1">
      <c r="B971" s="196"/>
      <c r="C971" s="197"/>
      <c r="D971" s="198" t="s">
        <v>151</v>
      </c>
      <c r="E971" s="199" t="s">
        <v>44</v>
      </c>
      <c r="F971" s="200" t="s">
        <v>1396</v>
      </c>
      <c r="G971" s="197"/>
      <c r="H971" s="201">
        <v>43.13</v>
      </c>
      <c r="I971" s="202"/>
      <c r="J971" s="197"/>
      <c r="K971" s="197"/>
      <c r="L971" s="203"/>
      <c r="M971" s="204"/>
      <c r="N971" s="205"/>
      <c r="O971" s="205"/>
      <c r="P971" s="205"/>
      <c r="Q971" s="205"/>
      <c r="R971" s="205"/>
      <c r="S971" s="205"/>
      <c r="T971" s="206"/>
      <c r="AT971" s="207" t="s">
        <v>151</v>
      </c>
      <c r="AU971" s="207" t="s">
        <v>91</v>
      </c>
      <c r="AV971" s="13" t="s">
        <v>91</v>
      </c>
      <c r="AW971" s="13" t="s">
        <v>42</v>
      </c>
      <c r="AX971" s="13" t="s">
        <v>82</v>
      </c>
      <c r="AY971" s="207" t="s">
        <v>139</v>
      </c>
    </row>
    <row r="972" spans="1:65" s="13" customFormat="1">
      <c r="B972" s="196"/>
      <c r="C972" s="197"/>
      <c r="D972" s="198" t="s">
        <v>151</v>
      </c>
      <c r="E972" s="199" t="s">
        <v>44</v>
      </c>
      <c r="F972" s="200" t="s">
        <v>1397</v>
      </c>
      <c r="G972" s="197"/>
      <c r="H972" s="201">
        <v>53</v>
      </c>
      <c r="I972" s="202"/>
      <c r="J972" s="197"/>
      <c r="K972" s="197"/>
      <c r="L972" s="203"/>
      <c r="M972" s="204"/>
      <c r="N972" s="205"/>
      <c r="O972" s="205"/>
      <c r="P972" s="205"/>
      <c r="Q972" s="205"/>
      <c r="R972" s="205"/>
      <c r="S972" s="205"/>
      <c r="T972" s="206"/>
      <c r="AT972" s="207" t="s">
        <v>151</v>
      </c>
      <c r="AU972" s="207" t="s">
        <v>91</v>
      </c>
      <c r="AV972" s="13" t="s">
        <v>91</v>
      </c>
      <c r="AW972" s="13" t="s">
        <v>42</v>
      </c>
      <c r="AX972" s="13" t="s">
        <v>82</v>
      </c>
      <c r="AY972" s="207" t="s">
        <v>139</v>
      </c>
    </row>
    <row r="973" spans="1:65" s="14" customFormat="1">
      <c r="B973" s="218"/>
      <c r="C973" s="219"/>
      <c r="D973" s="198" t="s">
        <v>151</v>
      </c>
      <c r="E973" s="220" t="s">
        <v>44</v>
      </c>
      <c r="F973" s="221" t="s">
        <v>168</v>
      </c>
      <c r="G973" s="219"/>
      <c r="H973" s="222">
        <v>96.13</v>
      </c>
      <c r="I973" s="223"/>
      <c r="J973" s="219"/>
      <c r="K973" s="219"/>
      <c r="L973" s="224"/>
      <c r="M973" s="225"/>
      <c r="N973" s="226"/>
      <c r="O973" s="226"/>
      <c r="P973" s="226"/>
      <c r="Q973" s="226"/>
      <c r="R973" s="226"/>
      <c r="S973" s="226"/>
      <c r="T973" s="227"/>
      <c r="AT973" s="228" t="s">
        <v>151</v>
      </c>
      <c r="AU973" s="228" t="s">
        <v>91</v>
      </c>
      <c r="AV973" s="14" t="s">
        <v>147</v>
      </c>
      <c r="AW973" s="14" t="s">
        <v>42</v>
      </c>
      <c r="AX973" s="14" t="s">
        <v>89</v>
      </c>
      <c r="AY973" s="228" t="s">
        <v>139</v>
      </c>
    </row>
    <row r="974" spans="1:65" s="13" customFormat="1">
      <c r="B974" s="196"/>
      <c r="C974" s="197"/>
      <c r="D974" s="198" t="s">
        <v>151</v>
      </c>
      <c r="E974" s="197"/>
      <c r="F974" s="200" t="s">
        <v>1398</v>
      </c>
      <c r="G974" s="197"/>
      <c r="H974" s="201">
        <v>105.74299999999999</v>
      </c>
      <c r="I974" s="202"/>
      <c r="J974" s="197"/>
      <c r="K974" s="197"/>
      <c r="L974" s="203"/>
      <c r="M974" s="204"/>
      <c r="N974" s="205"/>
      <c r="O974" s="205"/>
      <c r="P974" s="205"/>
      <c r="Q974" s="205"/>
      <c r="R974" s="205"/>
      <c r="S974" s="205"/>
      <c r="T974" s="206"/>
      <c r="AT974" s="207" t="s">
        <v>151</v>
      </c>
      <c r="AU974" s="207" t="s">
        <v>91</v>
      </c>
      <c r="AV974" s="13" t="s">
        <v>91</v>
      </c>
      <c r="AW974" s="13" t="s">
        <v>4</v>
      </c>
      <c r="AX974" s="13" t="s">
        <v>89</v>
      </c>
      <c r="AY974" s="207" t="s">
        <v>139</v>
      </c>
    </row>
    <row r="975" spans="1:65" s="2" customFormat="1" ht="24.2" customHeight="1">
      <c r="A975" s="36"/>
      <c r="B975" s="37"/>
      <c r="C975" s="208" t="s">
        <v>1399</v>
      </c>
      <c r="D975" s="208" t="s">
        <v>153</v>
      </c>
      <c r="E975" s="209" t="s">
        <v>1400</v>
      </c>
      <c r="F975" s="210" t="s">
        <v>1401</v>
      </c>
      <c r="G975" s="211" t="s">
        <v>198</v>
      </c>
      <c r="H975" s="212">
        <v>42.296999999999997</v>
      </c>
      <c r="I975" s="213"/>
      <c r="J975" s="214">
        <f>ROUND(I975*H975,2)</f>
        <v>0</v>
      </c>
      <c r="K975" s="210" t="s">
        <v>146</v>
      </c>
      <c r="L975" s="215"/>
      <c r="M975" s="216" t="s">
        <v>44</v>
      </c>
      <c r="N975" s="217" t="s">
        <v>53</v>
      </c>
      <c r="O975" s="66"/>
      <c r="P975" s="187">
        <f>O975*H975</f>
        <v>0</v>
      </c>
      <c r="Q975" s="187">
        <v>4.0000000000000002E-4</v>
      </c>
      <c r="R975" s="187">
        <f>Q975*H975</f>
        <v>1.6918800000000001E-2</v>
      </c>
      <c r="S975" s="187">
        <v>0</v>
      </c>
      <c r="T975" s="188">
        <f>S975*H975</f>
        <v>0</v>
      </c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R975" s="189" t="s">
        <v>343</v>
      </c>
      <c r="AT975" s="189" t="s">
        <v>153</v>
      </c>
      <c r="AU975" s="189" t="s">
        <v>91</v>
      </c>
      <c r="AY975" s="18" t="s">
        <v>139</v>
      </c>
      <c r="BE975" s="190">
        <f>IF(N975="základní",J975,0)</f>
        <v>0</v>
      </c>
      <c r="BF975" s="190">
        <f>IF(N975="snížená",J975,0)</f>
        <v>0</v>
      </c>
      <c r="BG975" s="190">
        <f>IF(N975="zákl. přenesená",J975,0)</f>
        <v>0</v>
      </c>
      <c r="BH975" s="190">
        <f>IF(N975="sníž. přenesená",J975,0)</f>
        <v>0</v>
      </c>
      <c r="BI975" s="190">
        <f>IF(N975="nulová",J975,0)</f>
        <v>0</v>
      </c>
      <c r="BJ975" s="18" t="s">
        <v>89</v>
      </c>
      <c r="BK975" s="190">
        <f>ROUND(I975*H975,2)</f>
        <v>0</v>
      </c>
      <c r="BL975" s="18" t="s">
        <v>237</v>
      </c>
      <c r="BM975" s="189" t="s">
        <v>1402</v>
      </c>
    </row>
    <row r="976" spans="1:65" s="13" customFormat="1">
      <c r="B976" s="196"/>
      <c r="C976" s="197"/>
      <c r="D976" s="198" t="s">
        <v>151</v>
      </c>
      <c r="E976" s="199" t="s">
        <v>44</v>
      </c>
      <c r="F976" s="200" t="s">
        <v>1385</v>
      </c>
      <c r="G976" s="197"/>
      <c r="H976" s="201">
        <v>17.251999999999999</v>
      </c>
      <c r="I976" s="202"/>
      <c r="J976" s="197"/>
      <c r="K976" s="197"/>
      <c r="L976" s="203"/>
      <c r="M976" s="204"/>
      <c r="N976" s="205"/>
      <c r="O976" s="205"/>
      <c r="P976" s="205"/>
      <c r="Q976" s="205"/>
      <c r="R976" s="205"/>
      <c r="S976" s="205"/>
      <c r="T976" s="206"/>
      <c r="AT976" s="207" t="s">
        <v>151</v>
      </c>
      <c r="AU976" s="207" t="s">
        <v>91</v>
      </c>
      <c r="AV976" s="13" t="s">
        <v>91</v>
      </c>
      <c r="AW976" s="13" t="s">
        <v>42</v>
      </c>
      <c r="AX976" s="13" t="s">
        <v>82</v>
      </c>
      <c r="AY976" s="207" t="s">
        <v>139</v>
      </c>
    </row>
    <row r="977" spans="1:65" s="13" customFormat="1">
      <c r="B977" s="196"/>
      <c r="C977" s="197"/>
      <c r="D977" s="198" t="s">
        <v>151</v>
      </c>
      <c r="E977" s="199" t="s">
        <v>44</v>
      </c>
      <c r="F977" s="200" t="s">
        <v>1391</v>
      </c>
      <c r="G977" s="197"/>
      <c r="H977" s="201">
        <v>21.2</v>
      </c>
      <c r="I977" s="202"/>
      <c r="J977" s="197"/>
      <c r="K977" s="197"/>
      <c r="L977" s="203"/>
      <c r="M977" s="204"/>
      <c r="N977" s="205"/>
      <c r="O977" s="205"/>
      <c r="P977" s="205"/>
      <c r="Q977" s="205"/>
      <c r="R977" s="205"/>
      <c r="S977" s="205"/>
      <c r="T977" s="206"/>
      <c r="AT977" s="207" t="s">
        <v>151</v>
      </c>
      <c r="AU977" s="207" t="s">
        <v>91</v>
      </c>
      <c r="AV977" s="13" t="s">
        <v>91</v>
      </c>
      <c r="AW977" s="13" t="s">
        <v>42</v>
      </c>
      <c r="AX977" s="13" t="s">
        <v>82</v>
      </c>
      <c r="AY977" s="207" t="s">
        <v>139</v>
      </c>
    </row>
    <row r="978" spans="1:65" s="14" customFormat="1">
      <c r="B978" s="218"/>
      <c r="C978" s="219"/>
      <c r="D978" s="198" t="s">
        <v>151</v>
      </c>
      <c r="E978" s="220" t="s">
        <v>44</v>
      </c>
      <c r="F978" s="221" t="s">
        <v>168</v>
      </c>
      <c r="G978" s="219"/>
      <c r="H978" s="222">
        <v>38.451999999999998</v>
      </c>
      <c r="I978" s="223"/>
      <c r="J978" s="219"/>
      <c r="K978" s="219"/>
      <c r="L978" s="224"/>
      <c r="M978" s="225"/>
      <c r="N978" s="226"/>
      <c r="O978" s="226"/>
      <c r="P978" s="226"/>
      <c r="Q978" s="226"/>
      <c r="R978" s="226"/>
      <c r="S978" s="226"/>
      <c r="T978" s="227"/>
      <c r="AT978" s="228" t="s">
        <v>151</v>
      </c>
      <c r="AU978" s="228" t="s">
        <v>91</v>
      </c>
      <c r="AV978" s="14" t="s">
        <v>147</v>
      </c>
      <c r="AW978" s="14" t="s">
        <v>42</v>
      </c>
      <c r="AX978" s="14" t="s">
        <v>89</v>
      </c>
      <c r="AY978" s="228" t="s">
        <v>139</v>
      </c>
    </row>
    <row r="979" spans="1:65" s="13" customFormat="1">
      <c r="B979" s="196"/>
      <c r="C979" s="197"/>
      <c r="D979" s="198" t="s">
        <v>151</v>
      </c>
      <c r="E979" s="197"/>
      <c r="F979" s="200" t="s">
        <v>1403</v>
      </c>
      <c r="G979" s="197"/>
      <c r="H979" s="201">
        <v>42.296999999999997</v>
      </c>
      <c r="I979" s="202"/>
      <c r="J979" s="197"/>
      <c r="K979" s="197"/>
      <c r="L979" s="203"/>
      <c r="M979" s="204"/>
      <c r="N979" s="205"/>
      <c r="O979" s="205"/>
      <c r="P979" s="205"/>
      <c r="Q979" s="205"/>
      <c r="R979" s="205"/>
      <c r="S979" s="205"/>
      <c r="T979" s="206"/>
      <c r="AT979" s="207" t="s">
        <v>151</v>
      </c>
      <c r="AU979" s="207" t="s">
        <v>91</v>
      </c>
      <c r="AV979" s="13" t="s">
        <v>91</v>
      </c>
      <c r="AW979" s="13" t="s">
        <v>4</v>
      </c>
      <c r="AX979" s="13" t="s">
        <v>89</v>
      </c>
      <c r="AY979" s="207" t="s">
        <v>139</v>
      </c>
    </row>
    <row r="980" spans="1:65" s="2" customFormat="1" ht="24.2" customHeight="1">
      <c r="A980" s="36"/>
      <c r="B980" s="37"/>
      <c r="C980" s="178" t="s">
        <v>1404</v>
      </c>
      <c r="D980" s="178" t="s">
        <v>142</v>
      </c>
      <c r="E980" s="179" t="s">
        <v>1405</v>
      </c>
      <c r="F980" s="180" t="s">
        <v>1406</v>
      </c>
      <c r="G980" s="181" t="s">
        <v>198</v>
      </c>
      <c r="H980" s="182">
        <v>19</v>
      </c>
      <c r="I980" s="183"/>
      <c r="J980" s="184">
        <f>ROUND(I980*H980,2)</f>
        <v>0</v>
      </c>
      <c r="K980" s="180" t="s">
        <v>146</v>
      </c>
      <c r="L980" s="41"/>
      <c r="M980" s="185" t="s">
        <v>44</v>
      </c>
      <c r="N980" s="186" t="s">
        <v>53</v>
      </c>
      <c r="O980" s="66"/>
      <c r="P980" s="187">
        <f>O980*H980</f>
        <v>0</v>
      </c>
      <c r="Q980" s="187">
        <v>1.0000000000000001E-5</v>
      </c>
      <c r="R980" s="187">
        <f>Q980*H980</f>
        <v>1.9000000000000001E-4</v>
      </c>
      <c r="S980" s="187">
        <v>0</v>
      </c>
      <c r="T980" s="188">
        <f>S980*H980</f>
        <v>0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189" t="s">
        <v>237</v>
      </c>
      <c r="AT980" s="189" t="s">
        <v>142</v>
      </c>
      <c r="AU980" s="189" t="s">
        <v>91</v>
      </c>
      <c r="AY980" s="18" t="s">
        <v>139</v>
      </c>
      <c r="BE980" s="190">
        <f>IF(N980="základní",J980,0)</f>
        <v>0</v>
      </c>
      <c r="BF980" s="190">
        <f>IF(N980="snížená",J980,0)</f>
        <v>0</v>
      </c>
      <c r="BG980" s="190">
        <f>IF(N980="zákl. přenesená",J980,0)</f>
        <v>0</v>
      </c>
      <c r="BH980" s="190">
        <f>IF(N980="sníž. přenesená",J980,0)</f>
        <v>0</v>
      </c>
      <c r="BI980" s="190">
        <f>IF(N980="nulová",J980,0)</f>
        <v>0</v>
      </c>
      <c r="BJ980" s="18" t="s">
        <v>89</v>
      </c>
      <c r="BK980" s="190">
        <f>ROUND(I980*H980,2)</f>
        <v>0</v>
      </c>
      <c r="BL980" s="18" t="s">
        <v>237</v>
      </c>
      <c r="BM980" s="189" t="s">
        <v>1407</v>
      </c>
    </row>
    <row r="981" spans="1:65" s="2" customFormat="1">
      <c r="A981" s="36"/>
      <c r="B981" s="37"/>
      <c r="C981" s="38"/>
      <c r="D981" s="191" t="s">
        <v>149</v>
      </c>
      <c r="E981" s="38"/>
      <c r="F981" s="192" t="s">
        <v>1408</v>
      </c>
      <c r="G981" s="38"/>
      <c r="H981" s="38"/>
      <c r="I981" s="193"/>
      <c r="J981" s="38"/>
      <c r="K981" s="38"/>
      <c r="L981" s="41"/>
      <c r="M981" s="194"/>
      <c r="N981" s="195"/>
      <c r="O981" s="66"/>
      <c r="P981" s="66"/>
      <c r="Q981" s="66"/>
      <c r="R981" s="66"/>
      <c r="S981" s="66"/>
      <c r="T981" s="67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T981" s="18" t="s">
        <v>149</v>
      </c>
      <c r="AU981" s="18" t="s">
        <v>91</v>
      </c>
    </row>
    <row r="982" spans="1:65" s="13" customFormat="1">
      <c r="B982" s="196"/>
      <c r="C982" s="197"/>
      <c r="D982" s="198" t="s">
        <v>151</v>
      </c>
      <c r="E982" s="199" t="s">
        <v>44</v>
      </c>
      <c r="F982" s="200" t="s">
        <v>1103</v>
      </c>
      <c r="G982" s="197"/>
      <c r="H982" s="201">
        <v>19</v>
      </c>
      <c r="I982" s="202"/>
      <c r="J982" s="197"/>
      <c r="K982" s="197"/>
      <c r="L982" s="203"/>
      <c r="M982" s="204"/>
      <c r="N982" s="205"/>
      <c r="O982" s="205"/>
      <c r="P982" s="205"/>
      <c r="Q982" s="205"/>
      <c r="R982" s="205"/>
      <c r="S982" s="205"/>
      <c r="T982" s="206"/>
      <c r="AT982" s="207" t="s">
        <v>151</v>
      </c>
      <c r="AU982" s="207" t="s">
        <v>91</v>
      </c>
      <c r="AV982" s="13" t="s">
        <v>91</v>
      </c>
      <c r="AW982" s="13" t="s">
        <v>42</v>
      </c>
      <c r="AX982" s="13" t="s">
        <v>89</v>
      </c>
      <c r="AY982" s="207" t="s">
        <v>139</v>
      </c>
    </row>
    <row r="983" spans="1:65" s="2" customFormat="1" ht="16.5" customHeight="1">
      <c r="A983" s="36"/>
      <c r="B983" s="37"/>
      <c r="C983" s="208" t="s">
        <v>1409</v>
      </c>
      <c r="D983" s="208" t="s">
        <v>153</v>
      </c>
      <c r="E983" s="209" t="s">
        <v>1410</v>
      </c>
      <c r="F983" s="210" t="s">
        <v>1411</v>
      </c>
      <c r="G983" s="211" t="s">
        <v>198</v>
      </c>
      <c r="H983" s="212">
        <v>41.8</v>
      </c>
      <c r="I983" s="213"/>
      <c r="J983" s="214">
        <f>ROUND(I983*H983,2)</f>
        <v>0</v>
      </c>
      <c r="K983" s="210" t="s">
        <v>146</v>
      </c>
      <c r="L983" s="215"/>
      <c r="M983" s="216" t="s">
        <v>44</v>
      </c>
      <c r="N983" s="217" t="s">
        <v>53</v>
      </c>
      <c r="O983" s="66"/>
      <c r="P983" s="187">
        <f>O983*H983</f>
        <v>0</v>
      </c>
      <c r="Q983" s="187">
        <v>3.0000000000000001E-5</v>
      </c>
      <c r="R983" s="187">
        <f>Q983*H983</f>
        <v>1.2539999999999999E-3</v>
      </c>
      <c r="S983" s="187">
        <v>0</v>
      </c>
      <c r="T983" s="188">
        <f>S983*H983</f>
        <v>0</v>
      </c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R983" s="189" t="s">
        <v>343</v>
      </c>
      <c r="AT983" s="189" t="s">
        <v>153</v>
      </c>
      <c r="AU983" s="189" t="s">
        <v>91</v>
      </c>
      <c r="AY983" s="18" t="s">
        <v>139</v>
      </c>
      <c r="BE983" s="190">
        <f>IF(N983="základní",J983,0)</f>
        <v>0</v>
      </c>
      <c r="BF983" s="190">
        <f>IF(N983="snížená",J983,0)</f>
        <v>0</v>
      </c>
      <c r="BG983" s="190">
        <f>IF(N983="zákl. přenesená",J983,0)</f>
        <v>0</v>
      </c>
      <c r="BH983" s="190">
        <f>IF(N983="sníž. přenesená",J983,0)</f>
        <v>0</v>
      </c>
      <c r="BI983" s="190">
        <f>IF(N983="nulová",J983,0)</f>
        <v>0</v>
      </c>
      <c r="BJ983" s="18" t="s">
        <v>89</v>
      </c>
      <c r="BK983" s="190">
        <f>ROUND(I983*H983,2)</f>
        <v>0</v>
      </c>
      <c r="BL983" s="18" t="s">
        <v>237</v>
      </c>
      <c r="BM983" s="189" t="s">
        <v>1412</v>
      </c>
    </row>
    <row r="984" spans="1:65" s="13" customFormat="1">
      <c r="B984" s="196"/>
      <c r="C984" s="197"/>
      <c r="D984" s="198" t="s">
        <v>151</v>
      </c>
      <c r="E984" s="199" t="s">
        <v>44</v>
      </c>
      <c r="F984" s="200" t="s">
        <v>1413</v>
      </c>
      <c r="G984" s="197"/>
      <c r="H984" s="201">
        <v>38</v>
      </c>
      <c r="I984" s="202"/>
      <c r="J984" s="197"/>
      <c r="K984" s="197"/>
      <c r="L984" s="203"/>
      <c r="M984" s="204"/>
      <c r="N984" s="205"/>
      <c r="O984" s="205"/>
      <c r="P984" s="205"/>
      <c r="Q984" s="205"/>
      <c r="R984" s="205"/>
      <c r="S984" s="205"/>
      <c r="T984" s="206"/>
      <c r="AT984" s="207" t="s">
        <v>151</v>
      </c>
      <c r="AU984" s="207" t="s">
        <v>91</v>
      </c>
      <c r="AV984" s="13" t="s">
        <v>91</v>
      </c>
      <c r="AW984" s="13" t="s">
        <v>42</v>
      </c>
      <c r="AX984" s="13" t="s">
        <v>89</v>
      </c>
      <c r="AY984" s="207" t="s">
        <v>139</v>
      </c>
    </row>
    <row r="985" spans="1:65" s="13" customFormat="1">
      <c r="B985" s="196"/>
      <c r="C985" s="197"/>
      <c r="D985" s="198" t="s">
        <v>151</v>
      </c>
      <c r="E985" s="197"/>
      <c r="F985" s="200" t="s">
        <v>1414</v>
      </c>
      <c r="G985" s="197"/>
      <c r="H985" s="201">
        <v>41.8</v>
      </c>
      <c r="I985" s="202"/>
      <c r="J985" s="197"/>
      <c r="K985" s="197"/>
      <c r="L985" s="203"/>
      <c r="M985" s="204"/>
      <c r="N985" s="205"/>
      <c r="O985" s="205"/>
      <c r="P985" s="205"/>
      <c r="Q985" s="205"/>
      <c r="R985" s="205"/>
      <c r="S985" s="205"/>
      <c r="T985" s="206"/>
      <c r="AT985" s="207" t="s">
        <v>151</v>
      </c>
      <c r="AU985" s="207" t="s">
        <v>91</v>
      </c>
      <c r="AV985" s="13" t="s">
        <v>91</v>
      </c>
      <c r="AW985" s="13" t="s">
        <v>4</v>
      </c>
      <c r="AX985" s="13" t="s">
        <v>89</v>
      </c>
      <c r="AY985" s="207" t="s">
        <v>139</v>
      </c>
    </row>
    <row r="986" spans="1:65" s="2" customFormat="1" ht="33" customHeight="1">
      <c r="A986" s="36"/>
      <c r="B986" s="37"/>
      <c r="C986" s="178" t="s">
        <v>1415</v>
      </c>
      <c r="D986" s="178" t="s">
        <v>142</v>
      </c>
      <c r="E986" s="179" t="s">
        <v>1416</v>
      </c>
      <c r="F986" s="180" t="s">
        <v>1417</v>
      </c>
      <c r="G986" s="181" t="s">
        <v>162</v>
      </c>
      <c r="H986" s="182">
        <v>139.51499999999999</v>
      </c>
      <c r="I986" s="183"/>
      <c r="J986" s="184">
        <f>ROUND(I986*H986,2)</f>
        <v>0</v>
      </c>
      <c r="K986" s="180" t="s">
        <v>146</v>
      </c>
      <c r="L986" s="41"/>
      <c r="M986" s="185" t="s">
        <v>44</v>
      </c>
      <c r="N986" s="186" t="s">
        <v>53</v>
      </c>
      <c r="O986" s="66"/>
      <c r="P986" s="187">
        <f>O986*H986</f>
        <v>0</v>
      </c>
      <c r="Q986" s="187">
        <v>4.0000000000000003E-5</v>
      </c>
      <c r="R986" s="187">
        <f>Q986*H986</f>
        <v>5.5805999999999998E-3</v>
      </c>
      <c r="S986" s="187">
        <v>0</v>
      </c>
      <c r="T986" s="188">
        <f>S986*H986</f>
        <v>0</v>
      </c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R986" s="189" t="s">
        <v>237</v>
      </c>
      <c r="AT986" s="189" t="s">
        <v>142</v>
      </c>
      <c r="AU986" s="189" t="s">
        <v>91</v>
      </c>
      <c r="AY986" s="18" t="s">
        <v>139</v>
      </c>
      <c r="BE986" s="190">
        <f>IF(N986="základní",J986,0)</f>
        <v>0</v>
      </c>
      <c r="BF986" s="190">
        <f>IF(N986="snížená",J986,0)</f>
        <v>0</v>
      </c>
      <c r="BG986" s="190">
        <f>IF(N986="zákl. přenesená",J986,0)</f>
        <v>0</v>
      </c>
      <c r="BH986" s="190">
        <f>IF(N986="sníž. přenesená",J986,0)</f>
        <v>0</v>
      </c>
      <c r="BI986" s="190">
        <f>IF(N986="nulová",J986,0)</f>
        <v>0</v>
      </c>
      <c r="BJ986" s="18" t="s">
        <v>89</v>
      </c>
      <c r="BK986" s="190">
        <f>ROUND(I986*H986,2)</f>
        <v>0</v>
      </c>
      <c r="BL986" s="18" t="s">
        <v>237</v>
      </c>
      <c r="BM986" s="189" t="s">
        <v>1418</v>
      </c>
    </row>
    <row r="987" spans="1:65" s="2" customFormat="1">
      <c r="A987" s="36"/>
      <c r="B987" s="37"/>
      <c r="C987" s="38"/>
      <c r="D987" s="191" t="s">
        <v>149</v>
      </c>
      <c r="E987" s="38"/>
      <c r="F987" s="192" t="s">
        <v>1419</v>
      </c>
      <c r="G987" s="38"/>
      <c r="H987" s="38"/>
      <c r="I987" s="193"/>
      <c r="J987" s="38"/>
      <c r="K987" s="38"/>
      <c r="L987" s="41"/>
      <c r="M987" s="194"/>
      <c r="N987" s="195"/>
      <c r="O987" s="66"/>
      <c r="P987" s="66"/>
      <c r="Q987" s="66"/>
      <c r="R987" s="66"/>
      <c r="S987" s="66"/>
      <c r="T987" s="67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T987" s="18" t="s">
        <v>149</v>
      </c>
      <c r="AU987" s="18" t="s">
        <v>91</v>
      </c>
    </row>
    <row r="988" spans="1:65" s="13" customFormat="1" ht="33.75">
      <c r="B988" s="196"/>
      <c r="C988" s="197"/>
      <c r="D988" s="198" t="s">
        <v>151</v>
      </c>
      <c r="E988" s="199" t="s">
        <v>44</v>
      </c>
      <c r="F988" s="200" t="s">
        <v>1420</v>
      </c>
      <c r="G988" s="197"/>
      <c r="H988" s="201">
        <v>139.51499999999999</v>
      </c>
      <c r="I988" s="202"/>
      <c r="J988" s="197"/>
      <c r="K988" s="197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151</v>
      </c>
      <c r="AU988" s="207" t="s">
        <v>91</v>
      </c>
      <c r="AV988" s="13" t="s">
        <v>91</v>
      </c>
      <c r="AW988" s="13" t="s">
        <v>42</v>
      </c>
      <c r="AX988" s="13" t="s">
        <v>82</v>
      </c>
      <c r="AY988" s="207" t="s">
        <v>139</v>
      </c>
    </row>
    <row r="989" spans="1:65" s="14" customFormat="1">
      <c r="B989" s="218"/>
      <c r="C989" s="219"/>
      <c r="D989" s="198" t="s">
        <v>151</v>
      </c>
      <c r="E989" s="220" t="s">
        <v>44</v>
      </c>
      <c r="F989" s="221" t="s">
        <v>168</v>
      </c>
      <c r="G989" s="219"/>
      <c r="H989" s="222">
        <v>139.51499999999999</v>
      </c>
      <c r="I989" s="223"/>
      <c r="J989" s="219"/>
      <c r="K989" s="219"/>
      <c r="L989" s="224"/>
      <c r="M989" s="225"/>
      <c r="N989" s="226"/>
      <c r="O989" s="226"/>
      <c r="P989" s="226"/>
      <c r="Q989" s="226"/>
      <c r="R989" s="226"/>
      <c r="S989" s="226"/>
      <c r="T989" s="227"/>
      <c r="AT989" s="228" t="s">
        <v>151</v>
      </c>
      <c r="AU989" s="228" t="s">
        <v>91</v>
      </c>
      <c r="AV989" s="14" t="s">
        <v>147</v>
      </c>
      <c r="AW989" s="14" t="s">
        <v>42</v>
      </c>
      <c r="AX989" s="14" t="s">
        <v>89</v>
      </c>
      <c r="AY989" s="228" t="s">
        <v>139</v>
      </c>
    </row>
    <row r="990" spans="1:65" s="2" customFormat="1" ht="33" customHeight="1">
      <c r="A990" s="36"/>
      <c r="B990" s="37"/>
      <c r="C990" s="178" t="s">
        <v>1421</v>
      </c>
      <c r="D990" s="178" t="s">
        <v>142</v>
      </c>
      <c r="E990" s="179" t="s">
        <v>1422</v>
      </c>
      <c r="F990" s="180" t="s">
        <v>1423</v>
      </c>
      <c r="G990" s="181" t="s">
        <v>162</v>
      </c>
      <c r="H990" s="182">
        <v>90.78</v>
      </c>
      <c r="I990" s="183"/>
      <c r="J990" s="184">
        <f>ROUND(I990*H990,2)</f>
        <v>0</v>
      </c>
      <c r="K990" s="180" t="s">
        <v>146</v>
      </c>
      <c r="L990" s="41"/>
      <c r="M990" s="185" t="s">
        <v>44</v>
      </c>
      <c r="N990" s="186" t="s">
        <v>53</v>
      </c>
      <c r="O990" s="66"/>
      <c r="P990" s="187">
        <f>O990*H990</f>
        <v>0</v>
      </c>
      <c r="Q990" s="187">
        <v>4.0000000000000003E-5</v>
      </c>
      <c r="R990" s="187">
        <f>Q990*H990</f>
        <v>3.6312000000000002E-3</v>
      </c>
      <c r="S990" s="187">
        <v>0</v>
      </c>
      <c r="T990" s="188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189" t="s">
        <v>237</v>
      </c>
      <c r="AT990" s="189" t="s">
        <v>142</v>
      </c>
      <c r="AU990" s="189" t="s">
        <v>91</v>
      </c>
      <c r="AY990" s="18" t="s">
        <v>139</v>
      </c>
      <c r="BE990" s="190">
        <f>IF(N990="základní",J990,0)</f>
        <v>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18" t="s">
        <v>89</v>
      </c>
      <c r="BK990" s="190">
        <f>ROUND(I990*H990,2)</f>
        <v>0</v>
      </c>
      <c r="BL990" s="18" t="s">
        <v>237</v>
      </c>
      <c r="BM990" s="189" t="s">
        <v>1424</v>
      </c>
    </row>
    <row r="991" spans="1:65" s="2" customFormat="1">
      <c r="A991" s="36"/>
      <c r="B991" s="37"/>
      <c r="C991" s="38"/>
      <c r="D991" s="191" t="s">
        <v>149</v>
      </c>
      <c r="E991" s="38"/>
      <c r="F991" s="192" t="s">
        <v>1425</v>
      </c>
      <c r="G991" s="38"/>
      <c r="H991" s="38"/>
      <c r="I991" s="193"/>
      <c r="J991" s="38"/>
      <c r="K991" s="38"/>
      <c r="L991" s="41"/>
      <c r="M991" s="194"/>
      <c r="N991" s="195"/>
      <c r="O991" s="66"/>
      <c r="P991" s="66"/>
      <c r="Q991" s="66"/>
      <c r="R991" s="66"/>
      <c r="S991" s="66"/>
      <c r="T991" s="67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T991" s="18" t="s">
        <v>149</v>
      </c>
      <c r="AU991" s="18" t="s">
        <v>91</v>
      </c>
    </row>
    <row r="992" spans="1:65" s="13" customFormat="1">
      <c r="B992" s="196"/>
      <c r="C992" s="197"/>
      <c r="D992" s="198" t="s">
        <v>151</v>
      </c>
      <c r="E992" s="199" t="s">
        <v>44</v>
      </c>
      <c r="F992" s="200" t="s">
        <v>1426</v>
      </c>
      <c r="G992" s="197"/>
      <c r="H992" s="201">
        <v>90.78</v>
      </c>
      <c r="I992" s="202"/>
      <c r="J992" s="197"/>
      <c r="K992" s="197"/>
      <c r="L992" s="203"/>
      <c r="M992" s="204"/>
      <c r="N992" s="205"/>
      <c r="O992" s="205"/>
      <c r="P992" s="205"/>
      <c r="Q992" s="205"/>
      <c r="R992" s="205"/>
      <c r="S992" s="205"/>
      <c r="T992" s="206"/>
      <c r="AT992" s="207" t="s">
        <v>151</v>
      </c>
      <c r="AU992" s="207" t="s">
        <v>91</v>
      </c>
      <c r="AV992" s="13" t="s">
        <v>91</v>
      </c>
      <c r="AW992" s="13" t="s">
        <v>42</v>
      </c>
      <c r="AX992" s="13" t="s">
        <v>89</v>
      </c>
      <c r="AY992" s="207" t="s">
        <v>139</v>
      </c>
    </row>
    <row r="993" spans="1:65" s="2" customFormat="1" ht="33" customHeight="1">
      <c r="A993" s="36"/>
      <c r="B993" s="37"/>
      <c r="C993" s="178" t="s">
        <v>1427</v>
      </c>
      <c r="D993" s="178" t="s">
        <v>142</v>
      </c>
      <c r="E993" s="179" t="s">
        <v>1428</v>
      </c>
      <c r="F993" s="180" t="s">
        <v>1429</v>
      </c>
      <c r="G993" s="181" t="s">
        <v>162</v>
      </c>
      <c r="H993" s="182">
        <v>72.209999999999994</v>
      </c>
      <c r="I993" s="183"/>
      <c r="J993" s="184">
        <f>ROUND(I993*H993,2)</f>
        <v>0</v>
      </c>
      <c r="K993" s="180" t="s">
        <v>146</v>
      </c>
      <c r="L993" s="41"/>
      <c r="M993" s="185" t="s">
        <v>44</v>
      </c>
      <c r="N993" s="186" t="s">
        <v>53</v>
      </c>
      <c r="O993" s="66"/>
      <c r="P993" s="187">
        <f>O993*H993</f>
        <v>0</v>
      </c>
      <c r="Q993" s="187">
        <v>1.2E-4</v>
      </c>
      <c r="R993" s="187">
        <f>Q993*H993</f>
        <v>8.6651999999999996E-3</v>
      </c>
      <c r="S993" s="187">
        <v>0</v>
      </c>
      <c r="T993" s="188">
        <f>S993*H993</f>
        <v>0</v>
      </c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R993" s="189" t="s">
        <v>237</v>
      </c>
      <c r="AT993" s="189" t="s">
        <v>142</v>
      </c>
      <c r="AU993" s="189" t="s">
        <v>91</v>
      </c>
      <c r="AY993" s="18" t="s">
        <v>139</v>
      </c>
      <c r="BE993" s="190">
        <f>IF(N993="základní",J993,0)</f>
        <v>0</v>
      </c>
      <c r="BF993" s="190">
        <f>IF(N993="snížená",J993,0)</f>
        <v>0</v>
      </c>
      <c r="BG993" s="190">
        <f>IF(N993="zákl. přenesená",J993,0)</f>
        <v>0</v>
      </c>
      <c r="BH993" s="190">
        <f>IF(N993="sníž. přenesená",J993,0)</f>
        <v>0</v>
      </c>
      <c r="BI993" s="190">
        <f>IF(N993="nulová",J993,0)</f>
        <v>0</v>
      </c>
      <c r="BJ993" s="18" t="s">
        <v>89</v>
      </c>
      <c r="BK993" s="190">
        <f>ROUND(I993*H993,2)</f>
        <v>0</v>
      </c>
      <c r="BL993" s="18" t="s">
        <v>237</v>
      </c>
      <c r="BM993" s="189" t="s">
        <v>1430</v>
      </c>
    </row>
    <row r="994" spans="1:65" s="2" customFormat="1">
      <c r="A994" s="36"/>
      <c r="B994" s="37"/>
      <c r="C994" s="38"/>
      <c r="D994" s="191" t="s">
        <v>149</v>
      </c>
      <c r="E994" s="38"/>
      <c r="F994" s="192" t="s">
        <v>1431</v>
      </c>
      <c r="G994" s="38"/>
      <c r="H994" s="38"/>
      <c r="I994" s="193"/>
      <c r="J994" s="38"/>
      <c r="K994" s="38"/>
      <c r="L994" s="41"/>
      <c r="M994" s="194"/>
      <c r="N994" s="195"/>
      <c r="O994" s="66"/>
      <c r="P994" s="66"/>
      <c r="Q994" s="66"/>
      <c r="R994" s="66"/>
      <c r="S994" s="66"/>
      <c r="T994" s="67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T994" s="18" t="s">
        <v>149</v>
      </c>
      <c r="AU994" s="18" t="s">
        <v>91</v>
      </c>
    </row>
    <row r="995" spans="1:65" s="13" customFormat="1" ht="22.5">
      <c r="B995" s="196"/>
      <c r="C995" s="197"/>
      <c r="D995" s="198" t="s">
        <v>151</v>
      </c>
      <c r="E995" s="199" t="s">
        <v>44</v>
      </c>
      <c r="F995" s="200" t="s">
        <v>1432</v>
      </c>
      <c r="G995" s="197"/>
      <c r="H995" s="201">
        <v>72.209999999999994</v>
      </c>
      <c r="I995" s="202"/>
      <c r="J995" s="197"/>
      <c r="K995" s="197"/>
      <c r="L995" s="203"/>
      <c r="M995" s="204"/>
      <c r="N995" s="205"/>
      <c r="O995" s="205"/>
      <c r="P995" s="205"/>
      <c r="Q995" s="205"/>
      <c r="R995" s="205"/>
      <c r="S995" s="205"/>
      <c r="T995" s="206"/>
      <c r="AT995" s="207" t="s">
        <v>151</v>
      </c>
      <c r="AU995" s="207" t="s">
        <v>91</v>
      </c>
      <c r="AV995" s="13" t="s">
        <v>91</v>
      </c>
      <c r="AW995" s="13" t="s">
        <v>42</v>
      </c>
      <c r="AX995" s="13" t="s">
        <v>89</v>
      </c>
      <c r="AY995" s="207" t="s">
        <v>139</v>
      </c>
    </row>
    <row r="996" spans="1:65" s="2" customFormat="1" ht="24.2" customHeight="1">
      <c r="A996" s="36"/>
      <c r="B996" s="37"/>
      <c r="C996" s="178" t="s">
        <v>1433</v>
      </c>
      <c r="D996" s="178" t="s">
        <v>142</v>
      </c>
      <c r="E996" s="179" t="s">
        <v>1434</v>
      </c>
      <c r="F996" s="180" t="s">
        <v>1435</v>
      </c>
      <c r="G996" s="181" t="s">
        <v>547</v>
      </c>
      <c r="H996" s="182">
        <v>2</v>
      </c>
      <c r="I996" s="183"/>
      <c r="J996" s="184">
        <f>ROUND(I996*H996,2)</f>
        <v>0</v>
      </c>
      <c r="K996" s="180" t="s">
        <v>146</v>
      </c>
      <c r="L996" s="41"/>
      <c r="M996" s="185" t="s">
        <v>44</v>
      </c>
      <c r="N996" s="186" t="s">
        <v>53</v>
      </c>
      <c r="O996" s="66"/>
      <c r="P996" s="187">
        <f>O996*H996</f>
        <v>0</v>
      </c>
      <c r="Q996" s="187">
        <v>0</v>
      </c>
      <c r="R996" s="187">
        <f>Q996*H996</f>
        <v>0</v>
      </c>
      <c r="S996" s="187">
        <v>0</v>
      </c>
      <c r="T996" s="188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89" t="s">
        <v>237</v>
      </c>
      <c r="AT996" s="189" t="s">
        <v>142</v>
      </c>
      <c r="AU996" s="189" t="s">
        <v>91</v>
      </c>
      <c r="AY996" s="18" t="s">
        <v>139</v>
      </c>
      <c r="BE996" s="190">
        <f>IF(N996="základní",J996,0)</f>
        <v>0</v>
      </c>
      <c r="BF996" s="190">
        <f>IF(N996="snížená",J996,0)</f>
        <v>0</v>
      </c>
      <c r="BG996" s="190">
        <f>IF(N996="zákl. přenesená",J996,0)</f>
        <v>0</v>
      </c>
      <c r="BH996" s="190">
        <f>IF(N996="sníž. přenesená",J996,0)</f>
        <v>0</v>
      </c>
      <c r="BI996" s="190">
        <f>IF(N996="nulová",J996,0)</f>
        <v>0</v>
      </c>
      <c r="BJ996" s="18" t="s">
        <v>89</v>
      </c>
      <c r="BK996" s="190">
        <f>ROUND(I996*H996,2)</f>
        <v>0</v>
      </c>
      <c r="BL996" s="18" t="s">
        <v>237</v>
      </c>
      <c r="BM996" s="189" t="s">
        <v>1436</v>
      </c>
    </row>
    <row r="997" spans="1:65" s="2" customFormat="1">
      <c r="A997" s="36"/>
      <c r="B997" s="37"/>
      <c r="C997" s="38"/>
      <c r="D997" s="191" t="s">
        <v>149</v>
      </c>
      <c r="E997" s="38"/>
      <c r="F997" s="192" t="s">
        <v>1437</v>
      </c>
      <c r="G997" s="38"/>
      <c r="H997" s="38"/>
      <c r="I997" s="193"/>
      <c r="J997" s="38"/>
      <c r="K997" s="38"/>
      <c r="L997" s="41"/>
      <c r="M997" s="194"/>
      <c r="N997" s="195"/>
      <c r="O997" s="66"/>
      <c r="P997" s="66"/>
      <c r="Q997" s="66"/>
      <c r="R997" s="66"/>
      <c r="S997" s="66"/>
      <c r="T997" s="67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T997" s="18" t="s">
        <v>149</v>
      </c>
      <c r="AU997" s="18" t="s">
        <v>91</v>
      </c>
    </row>
    <row r="998" spans="1:65" s="13" customFormat="1">
      <c r="B998" s="196"/>
      <c r="C998" s="197"/>
      <c r="D998" s="198" t="s">
        <v>151</v>
      </c>
      <c r="E998" s="199" t="s">
        <v>44</v>
      </c>
      <c r="F998" s="200" t="s">
        <v>1018</v>
      </c>
      <c r="G998" s="197"/>
      <c r="H998" s="201">
        <v>1</v>
      </c>
      <c r="I998" s="202"/>
      <c r="J998" s="197"/>
      <c r="K998" s="197"/>
      <c r="L998" s="203"/>
      <c r="M998" s="204"/>
      <c r="N998" s="205"/>
      <c r="O998" s="205"/>
      <c r="P998" s="205"/>
      <c r="Q998" s="205"/>
      <c r="R998" s="205"/>
      <c r="S998" s="205"/>
      <c r="T998" s="206"/>
      <c r="AT998" s="207" t="s">
        <v>151</v>
      </c>
      <c r="AU998" s="207" t="s">
        <v>91</v>
      </c>
      <c r="AV998" s="13" t="s">
        <v>91</v>
      </c>
      <c r="AW998" s="13" t="s">
        <v>42</v>
      </c>
      <c r="AX998" s="13" t="s">
        <v>82</v>
      </c>
      <c r="AY998" s="207" t="s">
        <v>139</v>
      </c>
    </row>
    <row r="999" spans="1:65" s="13" customFormat="1">
      <c r="B999" s="196"/>
      <c r="C999" s="197"/>
      <c r="D999" s="198" t="s">
        <v>151</v>
      </c>
      <c r="E999" s="199" t="s">
        <v>44</v>
      </c>
      <c r="F999" s="200" t="s">
        <v>1438</v>
      </c>
      <c r="G999" s="197"/>
      <c r="H999" s="201">
        <v>1</v>
      </c>
      <c r="I999" s="202"/>
      <c r="J999" s="197"/>
      <c r="K999" s="197"/>
      <c r="L999" s="203"/>
      <c r="M999" s="204"/>
      <c r="N999" s="205"/>
      <c r="O999" s="205"/>
      <c r="P999" s="205"/>
      <c r="Q999" s="205"/>
      <c r="R999" s="205"/>
      <c r="S999" s="205"/>
      <c r="T999" s="206"/>
      <c r="AT999" s="207" t="s">
        <v>151</v>
      </c>
      <c r="AU999" s="207" t="s">
        <v>91</v>
      </c>
      <c r="AV999" s="13" t="s">
        <v>91</v>
      </c>
      <c r="AW999" s="13" t="s">
        <v>42</v>
      </c>
      <c r="AX999" s="13" t="s">
        <v>82</v>
      </c>
      <c r="AY999" s="207" t="s">
        <v>139</v>
      </c>
    </row>
    <row r="1000" spans="1:65" s="14" customFormat="1">
      <c r="B1000" s="218"/>
      <c r="C1000" s="219"/>
      <c r="D1000" s="198" t="s">
        <v>151</v>
      </c>
      <c r="E1000" s="220" t="s">
        <v>44</v>
      </c>
      <c r="F1000" s="221" t="s">
        <v>168</v>
      </c>
      <c r="G1000" s="219"/>
      <c r="H1000" s="222">
        <v>2</v>
      </c>
      <c r="I1000" s="223"/>
      <c r="J1000" s="219"/>
      <c r="K1000" s="219"/>
      <c r="L1000" s="224"/>
      <c r="M1000" s="225"/>
      <c r="N1000" s="226"/>
      <c r="O1000" s="226"/>
      <c r="P1000" s="226"/>
      <c r="Q1000" s="226"/>
      <c r="R1000" s="226"/>
      <c r="S1000" s="226"/>
      <c r="T1000" s="227"/>
      <c r="AT1000" s="228" t="s">
        <v>151</v>
      </c>
      <c r="AU1000" s="228" t="s">
        <v>91</v>
      </c>
      <c r="AV1000" s="14" t="s">
        <v>147</v>
      </c>
      <c r="AW1000" s="14" t="s">
        <v>42</v>
      </c>
      <c r="AX1000" s="14" t="s">
        <v>89</v>
      </c>
      <c r="AY1000" s="228" t="s">
        <v>139</v>
      </c>
    </row>
    <row r="1001" spans="1:65" s="2" customFormat="1" ht="24.2" customHeight="1">
      <c r="A1001" s="36"/>
      <c r="B1001" s="37"/>
      <c r="C1001" s="208" t="s">
        <v>1439</v>
      </c>
      <c r="D1001" s="208" t="s">
        <v>153</v>
      </c>
      <c r="E1001" s="209" t="s">
        <v>1440</v>
      </c>
      <c r="F1001" s="210" t="s">
        <v>1441</v>
      </c>
      <c r="G1001" s="211" t="s">
        <v>547</v>
      </c>
      <c r="H1001" s="212">
        <v>2</v>
      </c>
      <c r="I1001" s="213"/>
      <c r="J1001" s="214">
        <f>ROUND(I1001*H1001,2)</f>
        <v>0</v>
      </c>
      <c r="K1001" s="210" t="s">
        <v>44</v>
      </c>
      <c r="L1001" s="215"/>
      <c r="M1001" s="216" t="s">
        <v>44</v>
      </c>
      <c r="N1001" s="217" t="s">
        <v>53</v>
      </c>
      <c r="O1001" s="66"/>
      <c r="P1001" s="187">
        <f>O1001*H1001</f>
        <v>0</v>
      </c>
      <c r="Q1001" s="187">
        <v>1.1999999999999999E-3</v>
      </c>
      <c r="R1001" s="187">
        <f>Q1001*H1001</f>
        <v>2.3999999999999998E-3</v>
      </c>
      <c r="S1001" s="187">
        <v>0</v>
      </c>
      <c r="T1001" s="188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89" t="s">
        <v>343</v>
      </c>
      <c r="AT1001" s="189" t="s">
        <v>153</v>
      </c>
      <c r="AU1001" s="189" t="s">
        <v>91</v>
      </c>
      <c r="AY1001" s="18" t="s">
        <v>139</v>
      </c>
      <c r="BE1001" s="190">
        <f>IF(N1001="základní",J1001,0)</f>
        <v>0</v>
      </c>
      <c r="BF1001" s="190">
        <f>IF(N1001="snížená",J1001,0)</f>
        <v>0</v>
      </c>
      <c r="BG1001" s="190">
        <f>IF(N1001="zákl. přenesená",J1001,0)</f>
        <v>0</v>
      </c>
      <c r="BH1001" s="190">
        <f>IF(N1001="sníž. přenesená",J1001,0)</f>
        <v>0</v>
      </c>
      <c r="BI1001" s="190">
        <f>IF(N1001="nulová",J1001,0)</f>
        <v>0</v>
      </c>
      <c r="BJ1001" s="18" t="s">
        <v>89</v>
      </c>
      <c r="BK1001" s="190">
        <f>ROUND(I1001*H1001,2)</f>
        <v>0</v>
      </c>
      <c r="BL1001" s="18" t="s">
        <v>237</v>
      </c>
      <c r="BM1001" s="189" t="s">
        <v>1442</v>
      </c>
    </row>
    <row r="1002" spans="1:65" s="13" customFormat="1">
      <c r="B1002" s="196"/>
      <c r="C1002" s="197"/>
      <c r="D1002" s="198" t="s">
        <v>151</v>
      </c>
      <c r="E1002" s="199" t="s">
        <v>44</v>
      </c>
      <c r="F1002" s="200" t="s">
        <v>1018</v>
      </c>
      <c r="G1002" s="197"/>
      <c r="H1002" s="201">
        <v>1</v>
      </c>
      <c r="I1002" s="202"/>
      <c r="J1002" s="197"/>
      <c r="K1002" s="197"/>
      <c r="L1002" s="203"/>
      <c r="M1002" s="204"/>
      <c r="N1002" s="205"/>
      <c r="O1002" s="205"/>
      <c r="P1002" s="205"/>
      <c r="Q1002" s="205"/>
      <c r="R1002" s="205"/>
      <c r="S1002" s="205"/>
      <c r="T1002" s="206"/>
      <c r="AT1002" s="207" t="s">
        <v>151</v>
      </c>
      <c r="AU1002" s="207" t="s">
        <v>91</v>
      </c>
      <c r="AV1002" s="13" t="s">
        <v>91</v>
      </c>
      <c r="AW1002" s="13" t="s">
        <v>42</v>
      </c>
      <c r="AX1002" s="13" t="s">
        <v>82</v>
      </c>
      <c r="AY1002" s="207" t="s">
        <v>139</v>
      </c>
    </row>
    <row r="1003" spans="1:65" s="13" customFormat="1">
      <c r="B1003" s="196"/>
      <c r="C1003" s="197"/>
      <c r="D1003" s="198" t="s">
        <v>151</v>
      </c>
      <c r="E1003" s="199" t="s">
        <v>44</v>
      </c>
      <c r="F1003" s="200" t="s">
        <v>1438</v>
      </c>
      <c r="G1003" s="197"/>
      <c r="H1003" s="201">
        <v>1</v>
      </c>
      <c r="I1003" s="202"/>
      <c r="J1003" s="197"/>
      <c r="K1003" s="197"/>
      <c r="L1003" s="203"/>
      <c r="M1003" s="204"/>
      <c r="N1003" s="205"/>
      <c r="O1003" s="205"/>
      <c r="P1003" s="205"/>
      <c r="Q1003" s="205"/>
      <c r="R1003" s="205"/>
      <c r="S1003" s="205"/>
      <c r="T1003" s="206"/>
      <c r="AT1003" s="207" t="s">
        <v>151</v>
      </c>
      <c r="AU1003" s="207" t="s">
        <v>91</v>
      </c>
      <c r="AV1003" s="13" t="s">
        <v>91</v>
      </c>
      <c r="AW1003" s="13" t="s">
        <v>42</v>
      </c>
      <c r="AX1003" s="13" t="s">
        <v>82</v>
      </c>
      <c r="AY1003" s="207" t="s">
        <v>139</v>
      </c>
    </row>
    <row r="1004" spans="1:65" s="14" customFormat="1">
      <c r="B1004" s="218"/>
      <c r="C1004" s="219"/>
      <c r="D1004" s="198" t="s">
        <v>151</v>
      </c>
      <c r="E1004" s="220" t="s">
        <v>44</v>
      </c>
      <c r="F1004" s="221" t="s">
        <v>168</v>
      </c>
      <c r="G1004" s="219"/>
      <c r="H1004" s="222">
        <v>2</v>
      </c>
      <c r="I1004" s="223"/>
      <c r="J1004" s="219"/>
      <c r="K1004" s="219"/>
      <c r="L1004" s="224"/>
      <c r="M1004" s="225"/>
      <c r="N1004" s="226"/>
      <c r="O1004" s="226"/>
      <c r="P1004" s="226"/>
      <c r="Q1004" s="226"/>
      <c r="R1004" s="226"/>
      <c r="S1004" s="226"/>
      <c r="T1004" s="227"/>
      <c r="AT1004" s="228" t="s">
        <v>151</v>
      </c>
      <c r="AU1004" s="228" t="s">
        <v>91</v>
      </c>
      <c r="AV1004" s="14" t="s">
        <v>147</v>
      </c>
      <c r="AW1004" s="14" t="s">
        <v>42</v>
      </c>
      <c r="AX1004" s="14" t="s">
        <v>89</v>
      </c>
      <c r="AY1004" s="228" t="s">
        <v>139</v>
      </c>
    </row>
    <row r="1005" spans="1:65" s="2" customFormat="1" ht="24.2" customHeight="1">
      <c r="A1005" s="36"/>
      <c r="B1005" s="37"/>
      <c r="C1005" s="178" t="s">
        <v>1443</v>
      </c>
      <c r="D1005" s="178" t="s">
        <v>142</v>
      </c>
      <c r="E1005" s="179" t="s">
        <v>1444</v>
      </c>
      <c r="F1005" s="180" t="s">
        <v>1445</v>
      </c>
      <c r="G1005" s="181" t="s">
        <v>547</v>
      </c>
      <c r="H1005" s="182">
        <v>1</v>
      </c>
      <c r="I1005" s="183"/>
      <c r="J1005" s="184">
        <f>ROUND(I1005*H1005,2)</f>
        <v>0</v>
      </c>
      <c r="K1005" s="180" t="s">
        <v>146</v>
      </c>
      <c r="L1005" s="41"/>
      <c r="M1005" s="185" t="s">
        <v>44</v>
      </c>
      <c r="N1005" s="186" t="s">
        <v>53</v>
      </c>
      <c r="O1005" s="66"/>
      <c r="P1005" s="187">
        <f>O1005*H1005</f>
        <v>0</v>
      </c>
      <c r="Q1005" s="187">
        <v>0</v>
      </c>
      <c r="R1005" s="187">
        <f>Q1005*H1005</f>
        <v>0</v>
      </c>
      <c r="S1005" s="187">
        <v>0</v>
      </c>
      <c r="T1005" s="188">
        <f>S1005*H1005</f>
        <v>0</v>
      </c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R1005" s="189" t="s">
        <v>237</v>
      </c>
      <c r="AT1005" s="189" t="s">
        <v>142</v>
      </c>
      <c r="AU1005" s="189" t="s">
        <v>91</v>
      </c>
      <c r="AY1005" s="18" t="s">
        <v>139</v>
      </c>
      <c r="BE1005" s="190">
        <f>IF(N1005="základní",J1005,0)</f>
        <v>0</v>
      </c>
      <c r="BF1005" s="190">
        <f>IF(N1005="snížená",J1005,0)</f>
        <v>0</v>
      </c>
      <c r="BG1005" s="190">
        <f>IF(N1005="zákl. přenesená",J1005,0)</f>
        <v>0</v>
      </c>
      <c r="BH1005" s="190">
        <f>IF(N1005="sníž. přenesená",J1005,0)</f>
        <v>0</v>
      </c>
      <c r="BI1005" s="190">
        <f>IF(N1005="nulová",J1005,0)</f>
        <v>0</v>
      </c>
      <c r="BJ1005" s="18" t="s">
        <v>89</v>
      </c>
      <c r="BK1005" s="190">
        <f>ROUND(I1005*H1005,2)</f>
        <v>0</v>
      </c>
      <c r="BL1005" s="18" t="s">
        <v>237</v>
      </c>
      <c r="BM1005" s="189" t="s">
        <v>1446</v>
      </c>
    </row>
    <row r="1006" spans="1:65" s="2" customFormat="1">
      <c r="A1006" s="36"/>
      <c r="B1006" s="37"/>
      <c r="C1006" s="38"/>
      <c r="D1006" s="191" t="s">
        <v>149</v>
      </c>
      <c r="E1006" s="38"/>
      <c r="F1006" s="192" t="s">
        <v>1447</v>
      </c>
      <c r="G1006" s="38"/>
      <c r="H1006" s="38"/>
      <c r="I1006" s="193"/>
      <c r="J1006" s="38"/>
      <c r="K1006" s="38"/>
      <c r="L1006" s="41"/>
      <c r="M1006" s="194"/>
      <c r="N1006" s="195"/>
      <c r="O1006" s="66"/>
      <c r="P1006" s="66"/>
      <c r="Q1006" s="66"/>
      <c r="R1006" s="66"/>
      <c r="S1006" s="66"/>
      <c r="T1006" s="67"/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T1006" s="18" t="s">
        <v>149</v>
      </c>
      <c r="AU1006" s="18" t="s">
        <v>91</v>
      </c>
    </row>
    <row r="1007" spans="1:65" s="13" customFormat="1">
      <c r="B1007" s="196"/>
      <c r="C1007" s="197"/>
      <c r="D1007" s="198" t="s">
        <v>151</v>
      </c>
      <c r="E1007" s="199" t="s">
        <v>44</v>
      </c>
      <c r="F1007" s="200" t="s">
        <v>1448</v>
      </c>
      <c r="G1007" s="197"/>
      <c r="H1007" s="201">
        <v>1</v>
      </c>
      <c r="I1007" s="202"/>
      <c r="J1007" s="197"/>
      <c r="K1007" s="197"/>
      <c r="L1007" s="203"/>
      <c r="M1007" s="204"/>
      <c r="N1007" s="205"/>
      <c r="O1007" s="205"/>
      <c r="P1007" s="205"/>
      <c r="Q1007" s="205"/>
      <c r="R1007" s="205"/>
      <c r="S1007" s="205"/>
      <c r="T1007" s="206"/>
      <c r="AT1007" s="207" t="s">
        <v>151</v>
      </c>
      <c r="AU1007" s="207" t="s">
        <v>91</v>
      </c>
      <c r="AV1007" s="13" t="s">
        <v>91</v>
      </c>
      <c r="AW1007" s="13" t="s">
        <v>42</v>
      </c>
      <c r="AX1007" s="13" t="s">
        <v>89</v>
      </c>
      <c r="AY1007" s="207" t="s">
        <v>139</v>
      </c>
    </row>
    <row r="1008" spans="1:65" s="2" customFormat="1" ht="24.2" customHeight="1">
      <c r="A1008" s="36"/>
      <c r="B1008" s="37"/>
      <c r="C1008" s="208" t="s">
        <v>1449</v>
      </c>
      <c r="D1008" s="208" t="s">
        <v>153</v>
      </c>
      <c r="E1008" s="209" t="s">
        <v>1450</v>
      </c>
      <c r="F1008" s="210" t="s">
        <v>1451</v>
      </c>
      <c r="G1008" s="211" t="s">
        <v>547</v>
      </c>
      <c r="H1008" s="212">
        <v>1</v>
      </c>
      <c r="I1008" s="213"/>
      <c r="J1008" s="214">
        <f>ROUND(I1008*H1008,2)</f>
        <v>0</v>
      </c>
      <c r="K1008" s="210" t="s">
        <v>44</v>
      </c>
      <c r="L1008" s="215"/>
      <c r="M1008" s="216" t="s">
        <v>44</v>
      </c>
      <c r="N1008" s="217" t="s">
        <v>53</v>
      </c>
      <c r="O1008" s="66"/>
      <c r="P1008" s="187">
        <f>O1008*H1008</f>
        <v>0</v>
      </c>
      <c r="Q1008" s="187">
        <v>8.2000000000000007E-3</v>
      </c>
      <c r="R1008" s="187">
        <f>Q1008*H1008</f>
        <v>8.2000000000000007E-3</v>
      </c>
      <c r="S1008" s="187">
        <v>0</v>
      </c>
      <c r="T1008" s="188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89" t="s">
        <v>343</v>
      </c>
      <c r="AT1008" s="189" t="s">
        <v>153</v>
      </c>
      <c r="AU1008" s="189" t="s">
        <v>91</v>
      </c>
      <c r="AY1008" s="18" t="s">
        <v>139</v>
      </c>
      <c r="BE1008" s="190">
        <f>IF(N1008="základní",J1008,0)</f>
        <v>0</v>
      </c>
      <c r="BF1008" s="190">
        <f>IF(N1008="snížená",J1008,0)</f>
        <v>0</v>
      </c>
      <c r="BG1008" s="190">
        <f>IF(N1008="zákl. přenesená",J1008,0)</f>
        <v>0</v>
      </c>
      <c r="BH1008" s="190">
        <f>IF(N1008="sníž. přenesená",J1008,0)</f>
        <v>0</v>
      </c>
      <c r="BI1008" s="190">
        <f>IF(N1008="nulová",J1008,0)</f>
        <v>0</v>
      </c>
      <c r="BJ1008" s="18" t="s">
        <v>89</v>
      </c>
      <c r="BK1008" s="190">
        <f>ROUND(I1008*H1008,2)</f>
        <v>0</v>
      </c>
      <c r="BL1008" s="18" t="s">
        <v>237</v>
      </c>
      <c r="BM1008" s="189" t="s">
        <v>1452</v>
      </c>
    </row>
    <row r="1009" spans="1:65" s="13" customFormat="1">
      <c r="B1009" s="196"/>
      <c r="C1009" s="197"/>
      <c r="D1009" s="198" t="s">
        <v>151</v>
      </c>
      <c r="E1009" s="199" t="s">
        <v>44</v>
      </c>
      <c r="F1009" s="200" t="s">
        <v>1448</v>
      </c>
      <c r="G1009" s="197"/>
      <c r="H1009" s="201">
        <v>1</v>
      </c>
      <c r="I1009" s="202"/>
      <c r="J1009" s="197"/>
      <c r="K1009" s="197"/>
      <c r="L1009" s="203"/>
      <c r="M1009" s="204"/>
      <c r="N1009" s="205"/>
      <c r="O1009" s="205"/>
      <c r="P1009" s="205"/>
      <c r="Q1009" s="205"/>
      <c r="R1009" s="205"/>
      <c r="S1009" s="205"/>
      <c r="T1009" s="206"/>
      <c r="AT1009" s="207" t="s">
        <v>151</v>
      </c>
      <c r="AU1009" s="207" t="s">
        <v>91</v>
      </c>
      <c r="AV1009" s="13" t="s">
        <v>91</v>
      </c>
      <c r="AW1009" s="13" t="s">
        <v>42</v>
      </c>
      <c r="AX1009" s="13" t="s">
        <v>89</v>
      </c>
      <c r="AY1009" s="207" t="s">
        <v>139</v>
      </c>
    </row>
    <row r="1010" spans="1:65" s="2" customFormat="1" ht="24.2" customHeight="1">
      <c r="A1010" s="36"/>
      <c r="B1010" s="37"/>
      <c r="C1010" s="178" t="s">
        <v>1453</v>
      </c>
      <c r="D1010" s="178" t="s">
        <v>142</v>
      </c>
      <c r="E1010" s="179" t="s">
        <v>1454</v>
      </c>
      <c r="F1010" s="180" t="s">
        <v>1455</v>
      </c>
      <c r="G1010" s="181" t="s">
        <v>547</v>
      </c>
      <c r="H1010" s="182">
        <v>12</v>
      </c>
      <c r="I1010" s="183"/>
      <c r="J1010" s="184">
        <f>ROUND(I1010*H1010,2)</f>
        <v>0</v>
      </c>
      <c r="K1010" s="180" t="s">
        <v>146</v>
      </c>
      <c r="L1010" s="41"/>
      <c r="M1010" s="185" t="s">
        <v>44</v>
      </c>
      <c r="N1010" s="186" t="s">
        <v>53</v>
      </c>
      <c r="O1010" s="66"/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189" t="s">
        <v>237</v>
      </c>
      <c r="AT1010" s="189" t="s">
        <v>142</v>
      </c>
      <c r="AU1010" s="189" t="s">
        <v>91</v>
      </c>
      <c r="AY1010" s="18" t="s">
        <v>139</v>
      </c>
      <c r="BE1010" s="190">
        <f>IF(N1010="základní",J1010,0)</f>
        <v>0</v>
      </c>
      <c r="BF1010" s="190">
        <f>IF(N1010="snížená",J1010,0)</f>
        <v>0</v>
      </c>
      <c r="BG1010" s="190">
        <f>IF(N1010="zákl. přenesená",J1010,0)</f>
        <v>0</v>
      </c>
      <c r="BH1010" s="190">
        <f>IF(N1010="sníž. přenesená",J1010,0)</f>
        <v>0</v>
      </c>
      <c r="BI1010" s="190">
        <f>IF(N1010="nulová",J1010,0)</f>
        <v>0</v>
      </c>
      <c r="BJ1010" s="18" t="s">
        <v>89</v>
      </c>
      <c r="BK1010" s="190">
        <f>ROUND(I1010*H1010,2)</f>
        <v>0</v>
      </c>
      <c r="BL1010" s="18" t="s">
        <v>237</v>
      </c>
      <c r="BM1010" s="189" t="s">
        <v>1456</v>
      </c>
    </row>
    <row r="1011" spans="1:65" s="2" customFormat="1">
      <c r="A1011" s="36"/>
      <c r="B1011" s="37"/>
      <c r="C1011" s="38"/>
      <c r="D1011" s="191" t="s">
        <v>149</v>
      </c>
      <c r="E1011" s="38"/>
      <c r="F1011" s="192" t="s">
        <v>1457</v>
      </c>
      <c r="G1011" s="38"/>
      <c r="H1011" s="38"/>
      <c r="I1011" s="193"/>
      <c r="J1011" s="38"/>
      <c r="K1011" s="38"/>
      <c r="L1011" s="41"/>
      <c r="M1011" s="194"/>
      <c r="N1011" s="195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8" t="s">
        <v>149</v>
      </c>
      <c r="AU1011" s="18" t="s">
        <v>91</v>
      </c>
    </row>
    <row r="1012" spans="1:65" s="2" customFormat="1" ht="24.2" customHeight="1">
      <c r="A1012" s="36"/>
      <c r="B1012" s="37"/>
      <c r="C1012" s="208" t="s">
        <v>1458</v>
      </c>
      <c r="D1012" s="208" t="s">
        <v>153</v>
      </c>
      <c r="E1012" s="209" t="s">
        <v>1459</v>
      </c>
      <c r="F1012" s="210" t="s">
        <v>1460</v>
      </c>
      <c r="G1012" s="211" t="s">
        <v>547</v>
      </c>
      <c r="H1012" s="212">
        <v>12</v>
      </c>
      <c r="I1012" s="213"/>
      <c r="J1012" s="214">
        <f>ROUND(I1012*H1012,2)</f>
        <v>0</v>
      </c>
      <c r="K1012" s="210" t="s">
        <v>146</v>
      </c>
      <c r="L1012" s="215"/>
      <c r="M1012" s="216" t="s">
        <v>44</v>
      </c>
      <c r="N1012" s="217" t="s">
        <v>53</v>
      </c>
      <c r="O1012" s="66"/>
      <c r="P1012" s="187">
        <f>O1012*H1012</f>
        <v>0</v>
      </c>
      <c r="Q1012" s="187">
        <v>8.0000000000000004E-4</v>
      </c>
      <c r="R1012" s="187">
        <f>Q1012*H1012</f>
        <v>9.6000000000000009E-3</v>
      </c>
      <c r="S1012" s="187">
        <v>0</v>
      </c>
      <c r="T1012" s="188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89" t="s">
        <v>343</v>
      </c>
      <c r="AT1012" s="189" t="s">
        <v>153</v>
      </c>
      <c r="AU1012" s="189" t="s">
        <v>91</v>
      </c>
      <c r="AY1012" s="18" t="s">
        <v>139</v>
      </c>
      <c r="BE1012" s="190">
        <f>IF(N1012="základní",J1012,0)</f>
        <v>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8" t="s">
        <v>89</v>
      </c>
      <c r="BK1012" s="190">
        <f>ROUND(I1012*H1012,2)</f>
        <v>0</v>
      </c>
      <c r="BL1012" s="18" t="s">
        <v>237</v>
      </c>
      <c r="BM1012" s="189" t="s">
        <v>1461</v>
      </c>
    </row>
    <row r="1013" spans="1:65" s="2" customFormat="1" ht="24.2" customHeight="1">
      <c r="A1013" s="36"/>
      <c r="B1013" s="37"/>
      <c r="C1013" s="178" t="s">
        <v>1462</v>
      </c>
      <c r="D1013" s="178" t="s">
        <v>142</v>
      </c>
      <c r="E1013" s="179" t="s">
        <v>1463</v>
      </c>
      <c r="F1013" s="180" t="s">
        <v>1464</v>
      </c>
      <c r="G1013" s="181" t="s">
        <v>547</v>
      </c>
      <c r="H1013" s="182">
        <v>2</v>
      </c>
      <c r="I1013" s="183"/>
      <c r="J1013" s="184">
        <f>ROUND(I1013*H1013,2)</f>
        <v>0</v>
      </c>
      <c r="K1013" s="180" t="s">
        <v>146</v>
      </c>
      <c r="L1013" s="41"/>
      <c r="M1013" s="185" t="s">
        <v>44</v>
      </c>
      <c r="N1013" s="186" t="s">
        <v>53</v>
      </c>
      <c r="O1013" s="66"/>
      <c r="P1013" s="187">
        <f>O1013*H1013</f>
        <v>0</v>
      </c>
      <c r="Q1013" s="187">
        <v>0</v>
      </c>
      <c r="R1013" s="187">
        <f>Q1013*H1013</f>
        <v>0</v>
      </c>
      <c r="S1013" s="187">
        <v>0</v>
      </c>
      <c r="T1013" s="188">
        <f>S1013*H1013</f>
        <v>0</v>
      </c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R1013" s="189" t="s">
        <v>237</v>
      </c>
      <c r="AT1013" s="189" t="s">
        <v>142</v>
      </c>
      <c r="AU1013" s="189" t="s">
        <v>91</v>
      </c>
      <c r="AY1013" s="18" t="s">
        <v>139</v>
      </c>
      <c r="BE1013" s="190">
        <f>IF(N1013="základní",J1013,0)</f>
        <v>0</v>
      </c>
      <c r="BF1013" s="190">
        <f>IF(N1013="snížená",J1013,0)</f>
        <v>0</v>
      </c>
      <c r="BG1013" s="190">
        <f>IF(N1013="zákl. přenesená",J1013,0)</f>
        <v>0</v>
      </c>
      <c r="BH1013" s="190">
        <f>IF(N1013="sníž. přenesená",J1013,0)</f>
        <v>0</v>
      </c>
      <c r="BI1013" s="190">
        <f>IF(N1013="nulová",J1013,0)</f>
        <v>0</v>
      </c>
      <c r="BJ1013" s="18" t="s">
        <v>89</v>
      </c>
      <c r="BK1013" s="190">
        <f>ROUND(I1013*H1013,2)</f>
        <v>0</v>
      </c>
      <c r="BL1013" s="18" t="s">
        <v>237</v>
      </c>
      <c r="BM1013" s="189" t="s">
        <v>1465</v>
      </c>
    </row>
    <row r="1014" spans="1:65" s="2" customFormat="1">
      <c r="A1014" s="36"/>
      <c r="B1014" s="37"/>
      <c r="C1014" s="38"/>
      <c r="D1014" s="191" t="s">
        <v>149</v>
      </c>
      <c r="E1014" s="38"/>
      <c r="F1014" s="192" t="s">
        <v>1466</v>
      </c>
      <c r="G1014" s="38"/>
      <c r="H1014" s="38"/>
      <c r="I1014" s="193"/>
      <c r="J1014" s="38"/>
      <c r="K1014" s="38"/>
      <c r="L1014" s="41"/>
      <c r="M1014" s="194"/>
      <c r="N1014" s="195"/>
      <c r="O1014" s="66"/>
      <c r="P1014" s="66"/>
      <c r="Q1014" s="66"/>
      <c r="R1014" s="66"/>
      <c r="S1014" s="66"/>
      <c r="T1014" s="67"/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T1014" s="18" t="s">
        <v>149</v>
      </c>
      <c r="AU1014" s="18" t="s">
        <v>91</v>
      </c>
    </row>
    <row r="1015" spans="1:65" s="13" customFormat="1">
      <c r="B1015" s="196"/>
      <c r="C1015" s="197"/>
      <c r="D1015" s="198" t="s">
        <v>151</v>
      </c>
      <c r="E1015" s="199" t="s">
        <v>44</v>
      </c>
      <c r="F1015" s="200" t="s">
        <v>1467</v>
      </c>
      <c r="G1015" s="197"/>
      <c r="H1015" s="201">
        <v>2</v>
      </c>
      <c r="I1015" s="202"/>
      <c r="J1015" s="197"/>
      <c r="K1015" s="197"/>
      <c r="L1015" s="203"/>
      <c r="M1015" s="204"/>
      <c r="N1015" s="205"/>
      <c r="O1015" s="205"/>
      <c r="P1015" s="205"/>
      <c r="Q1015" s="205"/>
      <c r="R1015" s="205"/>
      <c r="S1015" s="205"/>
      <c r="T1015" s="206"/>
      <c r="AT1015" s="207" t="s">
        <v>151</v>
      </c>
      <c r="AU1015" s="207" t="s">
        <v>91</v>
      </c>
      <c r="AV1015" s="13" t="s">
        <v>91</v>
      </c>
      <c r="AW1015" s="13" t="s">
        <v>42</v>
      </c>
      <c r="AX1015" s="13" t="s">
        <v>89</v>
      </c>
      <c r="AY1015" s="207" t="s">
        <v>139</v>
      </c>
    </row>
    <row r="1016" spans="1:65" s="2" customFormat="1" ht="16.5" customHeight="1">
      <c r="A1016" s="36"/>
      <c r="B1016" s="37"/>
      <c r="C1016" s="208" t="s">
        <v>1468</v>
      </c>
      <c r="D1016" s="208" t="s">
        <v>153</v>
      </c>
      <c r="E1016" s="209" t="s">
        <v>1469</v>
      </c>
      <c r="F1016" s="210" t="s">
        <v>1470</v>
      </c>
      <c r="G1016" s="211" t="s">
        <v>547</v>
      </c>
      <c r="H1016" s="212">
        <v>4</v>
      </c>
      <c r="I1016" s="213"/>
      <c r="J1016" s="214">
        <f>ROUND(I1016*H1016,2)</f>
        <v>0</v>
      </c>
      <c r="K1016" s="210" t="s">
        <v>146</v>
      </c>
      <c r="L1016" s="215"/>
      <c r="M1016" s="216" t="s">
        <v>44</v>
      </c>
      <c r="N1016" s="217" t="s">
        <v>53</v>
      </c>
      <c r="O1016" s="66"/>
      <c r="P1016" s="187">
        <f>O1016*H1016</f>
        <v>0</v>
      </c>
      <c r="Q1016" s="187">
        <v>2.9999999999999997E-4</v>
      </c>
      <c r="R1016" s="187">
        <f>Q1016*H1016</f>
        <v>1.1999999999999999E-3</v>
      </c>
      <c r="S1016" s="187">
        <v>0</v>
      </c>
      <c r="T1016" s="188">
        <f>S1016*H1016</f>
        <v>0</v>
      </c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R1016" s="189" t="s">
        <v>343</v>
      </c>
      <c r="AT1016" s="189" t="s">
        <v>153</v>
      </c>
      <c r="AU1016" s="189" t="s">
        <v>91</v>
      </c>
      <c r="AY1016" s="18" t="s">
        <v>139</v>
      </c>
      <c r="BE1016" s="190">
        <f>IF(N1016="základní",J1016,0)</f>
        <v>0</v>
      </c>
      <c r="BF1016" s="190">
        <f>IF(N1016="snížená",J1016,0)</f>
        <v>0</v>
      </c>
      <c r="BG1016" s="190">
        <f>IF(N1016="zákl. přenesená",J1016,0)</f>
        <v>0</v>
      </c>
      <c r="BH1016" s="190">
        <f>IF(N1016="sníž. přenesená",J1016,0)</f>
        <v>0</v>
      </c>
      <c r="BI1016" s="190">
        <f>IF(N1016="nulová",J1016,0)</f>
        <v>0</v>
      </c>
      <c r="BJ1016" s="18" t="s">
        <v>89</v>
      </c>
      <c r="BK1016" s="190">
        <f>ROUND(I1016*H1016,2)</f>
        <v>0</v>
      </c>
      <c r="BL1016" s="18" t="s">
        <v>237</v>
      </c>
      <c r="BM1016" s="189" t="s">
        <v>1471</v>
      </c>
    </row>
    <row r="1017" spans="1:65" s="13" customFormat="1">
      <c r="B1017" s="196"/>
      <c r="C1017" s="197"/>
      <c r="D1017" s="198" t="s">
        <v>151</v>
      </c>
      <c r="E1017" s="199" t="s">
        <v>44</v>
      </c>
      <c r="F1017" s="200" t="s">
        <v>1472</v>
      </c>
      <c r="G1017" s="197"/>
      <c r="H1017" s="201">
        <v>4</v>
      </c>
      <c r="I1017" s="202"/>
      <c r="J1017" s="197"/>
      <c r="K1017" s="197"/>
      <c r="L1017" s="203"/>
      <c r="M1017" s="204"/>
      <c r="N1017" s="205"/>
      <c r="O1017" s="205"/>
      <c r="P1017" s="205"/>
      <c r="Q1017" s="205"/>
      <c r="R1017" s="205"/>
      <c r="S1017" s="205"/>
      <c r="T1017" s="206"/>
      <c r="AT1017" s="207" t="s">
        <v>151</v>
      </c>
      <c r="AU1017" s="207" t="s">
        <v>91</v>
      </c>
      <c r="AV1017" s="13" t="s">
        <v>91</v>
      </c>
      <c r="AW1017" s="13" t="s">
        <v>42</v>
      </c>
      <c r="AX1017" s="13" t="s">
        <v>89</v>
      </c>
      <c r="AY1017" s="207" t="s">
        <v>139</v>
      </c>
    </row>
    <row r="1018" spans="1:65" s="2" customFormat="1" ht="16.5" customHeight="1">
      <c r="A1018" s="36"/>
      <c r="B1018" s="37"/>
      <c r="C1018" s="208" t="s">
        <v>1473</v>
      </c>
      <c r="D1018" s="208" t="s">
        <v>153</v>
      </c>
      <c r="E1018" s="209" t="s">
        <v>1474</v>
      </c>
      <c r="F1018" s="210" t="s">
        <v>1475</v>
      </c>
      <c r="G1018" s="211" t="s">
        <v>1476</v>
      </c>
      <c r="H1018" s="212">
        <v>2</v>
      </c>
      <c r="I1018" s="213"/>
      <c r="J1018" s="214">
        <f>ROUND(I1018*H1018,2)</f>
        <v>0</v>
      </c>
      <c r="K1018" s="210" t="s">
        <v>146</v>
      </c>
      <c r="L1018" s="215"/>
      <c r="M1018" s="216" t="s">
        <v>44</v>
      </c>
      <c r="N1018" s="217" t="s">
        <v>53</v>
      </c>
      <c r="O1018" s="66"/>
      <c r="P1018" s="187">
        <f>O1018*H1018</f>
        <v>0</v>
      </c>
      <c r="Q1018" s="187">
        <v>3.2000000000000002E-3</v>
      </c>
      <c r="R1018" s="187">
        <f>Q1018*H1018</f>
        <v>6.4000000000000003E-3</v>
      </c>
      <c r="S1018" s="187">
        <v>0</v>
      </c>
      <c r="T1018" s="188">
        <f>S1018*H1018</f>
        <v>0</v>
      </c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R1018" s="189" t="s">
        <v>343</v>
      </c>
      <c r="AT1018" s="189" t="s">
        <v>153</v>
      </c>
      <c r="AU1018" s="189" t="s">
        <v>91</v>
      </c>
      <c r="AY1018" s="18" t="s">
        <v>139</v>
      </c>
      <c r="BE1018" s="190">
        <f>IF(N1018="základní",J1018,0)</f>
        <v>0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8" t="s">
        <v>89</v>
      </c>
      <c r="BK1018" s="190">
        <f>ROUND(I1018*H1018,2)</f>
        <v>0</v>
      </c>
      <c r="BL1018" s="18" t="s">
        <v>237</v>
      </c>
      <c r="BM1018" s="189" t="s">
        <v>1477</v>
      </c>
    </row>
    <row r="1019" spans="1:65" s="13" customFormat="1">
      <c r="B1019" s="196"/>
      <c r="C1019" s="197"/>
      <c r="D1019" s="198" t="s">
        <v>151</v>
      </c>
      <c r="E1019" s="199" t="s">
        <v>44</v>
      </c>
      <c r="F1019" s="200" t="s">
        <v>1467</v>
      </c>
      <c r="G1019" s="197"/>
      <c r="H1019" s="201">
        <v>2</v>
      </c>
      <c r="I1019" s="202"/>
      <c r="J1019" s="197"/>
      <c r="K1019" s="197"/>
      <c r="L1019" s="203"/>
      <c r="M1019" s="204"/>
      <c r="N1019" s="205"/>
      <c r="O1019" s="205"/>
      <c r="P1019" s="205"/>
      <c r="Q1019" s="205"/>
      <c r="R1019" s="205"/>
      <c r="S1019" s="205"/>
      <c r="T1019" s="206"/>
      <c r="AT1019" s="207" t="s">
        <v>151</v>
      </c>
      <c r="AU1019" s="207" t="s">
        <v>91</v>
      </c>
      <c r="AV1019" s="13" t="s">
        <v>91</v>
      </c>
      <c r="AW1019" s="13" t="s">
        <v>42</v>
      </c>
      <c r="AX1019" s="13" t="s">
        <v>89</v>
      </c>
      <c r="AY1019" s="207" t="s">
        <v>139</v>
      </c>
    </row>
    <row r="1020" spans="1:65" s="2" customFormat="1" ht="24.2" customHeight="1">
      <c r="A1020" s="36"/>
      <c r="B1020" s="37"/>
      <c r="C1020" s="178" t="s">
        <v>1478</v>
      </c>
      <c r="D1020" s="178" t="s">
        <v>142</v>
      </c>
      <c r="E1020" s="179" t="s">
        <v>1479</v>
      </c>
      <c r="F1020" s="180" t="s">
        <v>1480</v>
      </c>
      <c r="G1020" s="181" t="s">
        <v>547</v>
      </c>
      <c r="H1020" s="182">
        <v>55.895000000000003</v>
      </c>
      <c r="I1020" s="183"/>
      <c r="J1020" s="184">
        <f>ROUND(I1020*H1020,2)</f>
        <v>0</v>
      </c>
      <c r="K1020" s="180" t="s">
        <v>146</v>
      </c>
      <c r="L1020" s="41"/>
      <c r="M1020" s="185" t="s">
        <v>44</v>
      </c>
      <c r="N1020" s="186" t="s">
        <v>53</v>
      </c>
      <c r="O1020" s="66"/>
      <c r="P1020" s="187">
        <f>O1020*H1020</f>
        <v>0</v>
      </c>
      <c r="Q1020" s="187">
        <v>0</v>
      </c>
      <c r="R1020" s="187">
        <f>Q1020*H1020</f>
        <v>0</v>
      </c>
      <c r="S1020" s="187">
        <v>0</v>
      </c>
      <c r="T1020" s="188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89" t="s">
        <v>237</v>
      </c>
      <c r="AT1020" s="189" t="s">
        <v>142</v>
      </c>
      <c r="AU1020" s="189" t="s">
        <v>91</v>
      </c>
      <c r="AY1020" s="18" t="s">
        <v>139</v>
      </c>
      <c r="BE1020" s="190">
        <f>IF(N1020="základní",J1020,0)</f>
        <v>0</v>
      </c>
      <c r="BF1020" s="190">
        <f>IF(N1020="snížená",J1020,0)</f>
        <v>0</v>
      </c>
      <c r="BG1020" s="190">
        <f>IF(N1020="zákl. přenesená",J1020,0)</f>
        <v>0</v>
      </c>
      <c r="BH1020" s="190">
        <f>IF(N1020="sníž. přenesená",J1020,0)</f>
        <v>0</v>
      </c>
      <c r="BI1020" s="190">
        <f>IF(N1020="nulová",J1020,0)</f>
        <v>0</v>
      </c>
      <c r="BJ1020" s="18" t="s">
        <v>89</v>
      </c>
      <c r="BK1020" s="190">
        <f>ROUND(I1020*H1020,2)</f>
        <v>0</v>
      </c>
      <c r="BL1020" s="18" t="s">
        <v>237</v>
      </c>
      <c r="BM1020" s="189" t="s">
        <v>1481</v>
      </c>
    </row>
    <row r="1021" spans="1:65" s="2" customFormat="1">
      <c r="A1021" s="36"/>
      <c r="B1021" s="37"/>
      <c r="C1021" s="38"/>
      <c r="D1021" s="191" t="s">
        <v>149</v>
      </c>
      <c r="E1021" s="38"/>
      <c r="F1021" s="192" t="s">
        <v>1482</v>
      </c>
      <c r="G1021" s="38"/>
      <c r="H1021" s="38"/>
      <c r="I1021" s="193"/>
      <c r="J1021" s="38"/>
      <c r="K1021" s="38"/>
      <c r="L1021" s="41"/>
      <c r="M1021" s="194"/>
      <c r="N1021" s="195"/>
      <c r="O1021" s="66"/>
      <c r="P1021" s="66"/>
      <c r="Q1021" s="66"/>
      <c r="R1021" s="66"/>
      <c r="S1021" s="66"/>
      <c r="T1021" s="67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8" t="s">
        <v>149</v>
      </c>
      <c r="AU1021" s="18" t="s">
        <v>91</v>
      </c>
    </row>
    <row r="1022" spans="1:65" s="13" customFormat="1" ht="22.5">
      <c r="B1022" s="196"/>
      <c r="C1022" s="197"/>
      <c r="D1022" s="198" t="s">
        <v>151</v>
      </c>
      <c r="E1022" s="199" t="s">
        <v>44</v>
      </c>
      <c r="F1022" s="200" t="s">
        <v>1483</v>
      </c>
      <c r="G1022" s="197"/>
      <c r="H1022" s="201">
        <v>55.895000000000003</v>
      </c>
      <c r="I1022" s="202"/>
      <c r="J1022" s="197"/>
      <c r="K1022" s="197"/>
      <c r="L1022" s="203"/>
      <c r="M1022" s="204"/>
      <c r="N1022" s="205"/>
      <c r="O1022" s="205"/>
      <c r="P1022" s="205"/>
      <c r="Q1022" s="205"/>
      <c r="R1022" s="205"/>
      <c r="S1022" s="205"/>
      <c r="T1022" s="206"/>
      <c r="AT1022" s="207" t="s">
        <v>151</v>
      </c>
      <c r="AU1022" s="207" t="s">
        <v>91</v>
      </c>
      <c r="AV1022" s="13" t="s">
        <v>91</v>
      </c>
      <c r="AW1022" s="13" t="s">
        <v>42</v>
      </c>
      <c r="AX1022" s="13" t="s">
        <v>89</v>
      </c>
      <c r="AY1022" s="207" t="s">
        <v>139</v>
      </c>
    </row>
    <row r="1023" spans="1:65" s="2" customFormat="1" ht="24.2" customHeight="1">
      <c r="A1023" s="36"/>
      <c r="B1023" s="37"/>
      <c r="C1023" s="208" t="s">
        <v>1484</v>
      </c>
      <c r="D1023" s="208" t="s">
        <v>153</v>
      </c>
      <c r="E1023" s="209" t="s">
        <v>1485</v>
      </c>
      <c r="F1023" s="210" t="s">
        <v>1486</v>
      </c>
      <c r="G1023" s="211" t="s">
        <v>547</v>
      </c>
      <c r="H1023" s="212">
        <v>55.895000000000003</v>
      </c>
      <c r="I1023" s="213"/>
      <c r="J1023" s="214">
        <f>ROUND(I1023*H1023,2)</f>
        <v>0</v>
      </c>
      <c r="K1023" s="210" t="s">
        <v>146</v>
      </c>
      <c r="L1023" s="215"/>
      <c r="M1023" s="216" t="s">
        <v>44</v>
      </c>
      <c r="N1023" s="217" t="s">
        <v>53</v>
      </c>
      <c r="O1023" s="66"/>
      <c r="P1023" s="187">
        <f>O1023*H1023</f>
        <v>0</v>
      </c>
      <c r="Q1023" s="187">
        <v>2.2000000000000001E-4</v>
      </c>
      <c r="R1023" s="187">
        <f>Q1023*H1023</f>
        <v>1.2296900000000001E-2</v>
      </c>
      <c r="S1023" s="187">
        <v>0</v>
      </c>
      <c r="T1023" s="188">
        <f>S1023*H1023</f>
        <v>0</v>
      </c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R1023" s="189" t="s">
        <v>343</v>
      </c>
      <c r="AT1023" s="189" t="s">
        <v>153</v>
      </c>
      <c r="AU1023" s="189" t="s">
        <v>91</v>
      </c>
      <c r="AY1023" s="18" t="s">
        <v>139</v>
      </c>
      <c r="BE1023" s="190">
        <f>IF(N1023="základní",J1023,0)</f>
        <v>0</v>
      </c>
      <c r="BF1023" s="190">
        <f>IF(N1023="snížená",J1023,0)</f>
        <v>0</v>
      </c>
      <c r="BG1023" s="190">
        <f>IF(N1023="zákl. přenesená",J1023,0)</f>
        <v>0</v>
      </c>
      <c r="BH1023" s="190">
        <f>IF(N1023="sníž. přenesená",J1023,0)</f>
        <v>0</v>
      </c>
      <c r="BI1023" s="190">
        <f>IF(N1023="nulová",J1023,0)</f>
        <v>0</v>
      </c>
      <c r="BJ1023" s="18" t="s">
        <v>89</v>
      </c>
      <c r="BK1023" s="190">
        <f>ROUND(I1023*H1023,2)</f>
        <v>0</v>
      </c>
      <c r="BL1023" s="18" t="s">
        <v>237</v>
      </c>
      <c r="BM1023" s="189" t="s">
        <v>1487</v>
      </c>
    </row>
    <row r="1024" spans="1:65" s="13" customFormat="1" ht="22.5">
      <c r="B1024" s="196"/>
      <c r="C1024" s="197"/>
      <c r="D1024" s="198" t="s">
        <v>151</v>
      </c>
      <c r="E1024" s="199" t="s">
        <v>44</v>
      </c>
      <c r="F1024" s="200" t="s">
        <v>1483</v>
      </c>
      <c r="G1024" s="197"/>
      <c r="H1024" s="201">
        <v>55.895000000000003</v>
      </c>
      <c r="I1024" s="202"/>
      <c r="J1024" s="197"/>
      <c r="K1024" s="197"/>
      <c r="L1024" s="203"/>
      <c r="M1024" s="204"/>
      <c r="N1024" s="205"/>
      <c r="O1024" s="205"/>
      <c r="P1024" s="205"/>
      <c r="Q1024" s="205"/>
      <c r="R1024" s="205"/>
      <c r="S1024" s="205"/>
      <c r="T1024" s="206"/>
      <c r="AT1024" s="207" t="s">
        <v>151</v>
      </c>
      <c r="AU1024" s="207" t="s">
        <v>91</v>
      </c>
      <c r="AV1024" s="13" t="s">
        <v>91</v>
      </c>
      <c r="AW1024" s="13" t="s">
        <v>42</v>
      </c>
      <c r="AX1024" s="13" t="s">
        <v>89</v>
      </c>
      <c r="AY1024" s="207" t="s">
        <v>139</v>
      </c>
    </row>
    <row r="1025" spans="1:65" s="2" customFormat="1" ht="24.2" customHeight="1">
      <c r="A1025" s="36"/>
      <c r="B1025" s="37"/>
      <c r="C1025" s="178" t="s">
        <v>1488</v>
      </c>
      <c r="D1025" s="178" t="s">
        <v>142</v>
      </c>
      <c r="E1025" s="179" t="s">
        <v>1489</v>
      </c>
      <c r="F1025" s="180" t="s">
        <v>1490</v>
      </c>
      <c r="G1025" s="181" t="s">
        <v>198</v>
      </c>
      <c r="H1025" s="182">
        <v>55.895000000000003</v>
      </c>
      <c r="I1025" s="183"/>
      <c r="J1025" s="184">
        <f>ROUND(I1025*H1025,2)</f>
        <v>0</v>
      </c>
      <c r="K1025" s="180" t="s">
        <v>146</v>
      </c>
      <c r="L1025" s="41"/>
      <c r="M1025" s="185" t="s">
        <v>44</v>
      </c>
      <c r="N1025" s="186" t="s">
        <v>53</v>
      </c>
      <c r="O1025" s="66"/>
      <c r="P1025" s="187">
        <f>O1025*H1025</f>
        <v>0</v>
      </c>
      <c r="Q1025" s="187">
        <v>0</v>
      </c>
      <c r="R1025" s="187">
        <f>Q1025*H1025</f>
        <v>0</v>
      </c>
      <c r="S1025" s="187">
        <v>0</v>
      </c>
      <c r="T1025" s="188">
        <f>S1025*H1025</f>
        <v>0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89" t="s">
        <v>237</v>
      </c>
      <c r="AT1025" s="189" t="s">
        <v>142</v>
      </c>
      <c r="AU1025" s="189" t="s">
        <v>91</v>
      </c>
      <c r="AY1025" s="18" t="s">
        <v>139</v>
      </c>
      <c r="BE1025" s="190">
        <f>IF(N1025="základní",J1025,0)</f>
        <v>0</v>
      </c>
      <c r="BF1025" s="190">
        <f>IF(N1025="snížená",J1025,0)</f>
        <v>0</v>
      </c>
      <c r="BG1025" s="190">
        <f>IF(N1025="zákl. přenesená",J1025,0)</f>
        <v>0</v>
      </c>
      <c r="BH1025" s="190">
        <f>IF(N1025="sníž. přenesená",J1025,0)</f>
        <v>0</v>
      </c>
      <c r="BI1025" s="190">
        <f>IF(N1025="nulová",J1025,0)</f>
        <v>0</v>
      </c>
      <c r="BJ1025" s="18" t="s">
        <v>89</v>
      </c>
      <c r="BK1025" s="190">
        <f>ROUND(I1025*H1025,2)</f>
        <v>0</v>
      </c>
      <c r="BL1025" s="18" t="s">
        <v>237</v>
      </c>
      <c r="BM1025" s="189" t="s">
        <v>1491</v>
      </c>
    </row>
    <row r="1026" spans="1:65" s="2" customFormat="1">
      <c r="A1026" s="36"/>
      <c r="B1026" s="37"/>
      <c r="C1026" s="38"/>
      <c r="D1026" s="191" t="s">
        <v>149</v>
      </c>
      <c r="E1026" s="38"/>
      <c r="F1026" s="192" t="s">
        <v>1492</v>
      </c>
      <c r="G1026" s="38"/>
      <c r="H1026" s="38"/>
      <c r="I1026" s="193"/>
      <c r="J1026" s="38"/>
      <c r="K1026" s="38"/>
      <c r="L1026" s="41"/>
      <c r="M1026" s="194"/>
      <c r="N1026" s="195"/>
      <c r="O1026" s="66"/>
      <c r="P1026" s="66"/>
      <c r="Q1026" s="66"/>
      <c r="R1026" s="66"/>
      <c r="S1026" s="66"/>
      <c r="T1026" s="67"/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T1026" s="18" t="s">
        <v>149</v>
      </c>
      <c r="AU1026" s="18" t="s">
        <v>91</v>
      </c>
    </row>
    <row r="1027" spans="1:65" s="13" customFormat="1" ht="22.5">
      <c r="B1027" s="196"/>
      <c r="C1027" s="197"/>
      <c r="D1027" s="198" t="s">
        <v>151</v>
      </c>
      <c r="E1027" s="199" t="s">
        <v>44</v>
      </c>
      <c r="F1027" s="200" t="s">
        <v>1483</v>
      </c>
      <c r="G1027" s="197"/>
      <c r="H1027" s="201">
        <v>55.895000000000003</v>
      </c>
      <c r="I1027" s="202"/>
      <c r="J1027" s="197"/>
      <c r="K1027" s="197"/>
      <c r="L1027" s="203"/>
      <c r="M1027" s="204"/>
      <c r="N1027" s="205"/>
      <c r="O1027" s="205"/>
      <c r="P1027" s="205"/>
      <c r="Q1027" s="205"/>
      <c r="R1027" s="205"/>
      <c r="S1027" s="205"/>
      <c r="T1027" s="206"/>
      <c r="AT1027" s="207" t="s">
        <v>151</v>
      </c>
      <c r="AU1027" s="207" t="s">
        <v>91</v>
      </c>
      <c r="AV1027" s="13" t="s">
        <v>91</v>
      </c>
      <c r="AW1027" s="13" t="s">
        <v>42</v>
      </c>
      <c r="AX1027" s="13" t="s">
        <v>89</v>
      </c>
      <c r="AY1027" s="207" t="s">
        <v>139</v>
      </c>
    </row>
    <row r="1028" spans="1:65" s="2" customFormat="1" ht="16.5" customHeight="1">
      <c r="A1028" s="36"/>
      <c r="B1028" s="37"/>
      <c r="C1028" s="208" t="s">
        <v>1493</v>
      </c>
      <c r="D1028" s="208" t="s">
        <v>153</v>
      </c>
      <c r="E1028" s="209" t="s">
        <v>1494</v>
      </c>
      <c r="F1028" s="210" t="s">
        <v>1495</v>
      </c>
      <c r="G1028" s="211" t="s">
        <v>547</v>
      </c>
      <c r="H1028" s="212">
        <v>22.358000000000001</v>
      </c>
      <c r="I1028" s="213"/>
      <c r="J1028" s="214">
        <f>ROUND(I1028*H1028,2)</f>
        <v>0</v>
      </c>
      <c r="K1028" s="210" t="s">
        <v>146</v>
      </c>
      <c r="L1028" s="215"/>
      <c r="M1028" s="216" t="s">
        <v>44</v>
      </c>
      <c r="N1028" s="217" t="s">
        <v>53</v>
      </c>
      <c r="O1028" s="66"/>
      <c r="P1028" s="187">
        <f>O1028*H1028</f>
        <v>0</v>
      </c>
      <c r="Q1028" s="187">
        <v>0.01</v>
      </c>
      <c r="R1028" s="187">
        <f>Q1028*H1028</f>
        <v>0.22358</v>
      </c>
      <c r="S1028" s="187">
        <v>0</v>
      </c>
      <c r="T1028" s="188">
        <f>S1028*H1028</f>
        <v>0</v>
      </c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R1028" s="189" t="s">
        <v>343</v>
      </c>
      <c r="AT1028" s="189" t="s">
        <v>153</v>
      </c>
      <c r="AU1028" s="189" t="s">
        <v>91</v>
      </c>
      <c r="AY1028" s="18" t="s">
        <v>139</v>
      </c>
      <c r="BE1028" s="190">
        <f>IF(N1028="základní",J1028,0)</f>
        <v>0</v>
      </c>
      <c r="BF1028" s="190">
        <f>IF(N1028="snížená",J1028,0)</f>
        <v>0</v>
      </c>
      <c r="BG1028" s="190">
        <f>IF(N1028="zákl. přenesená",J1028,0)</f>
        <v>0</v>
      </c>
      <c r="BH1028" s="190">
        <f>IF(N1028="sníž. přenesená",J1028,0)</f>
        <v>0</v>
      </c>
      <c r="BI1028" s="190">
        <f>IF(N1028="nulová",J1028,0)</f>
        <v>0</v>
      </c>
      <c r="BJ1028" s="18" t="s">
        <v>89</v>
      </c>
      <c r="BK1028" s="190">
        <f>ROUND(I1028*H1028,2)</f>
        <v>0</v>
      </c>
      <c r="BL1028" s="18" t="s">
        <v>237</v>
      </c>
      <c r="BM1028" s="189" t="s">
        <v>1496</v>
      </c>
    </row>
    <row r="1029" spans="1:65" s="13" customFormat="1" ht="22.5">
      <c r="B1029" s="196"/>
      <c r="C1029" s="197"/>
      <c r="D1029" s="198" t="s">
        <v>151</v>
      </c>
      <c r="E1029" s="199" t="s">
        <v>44</v>
      </c>
      <c r="F1029" s="200" t="s">
        <v>1497</v>
      </c>
      <c r="G1029" s="197"/>
      <c r="H1029" s="201">
        <v>22.358000000000001</v>
      </c>
      <c r="I1029" s="202"/>
      <c r="J1029" s="197"/>
      <c r="K1029" s="197"/>
      <c r="L1029" s="203"/>
      <c r="M1029" s="204"/>
      <c r="N1029" s="205"/>
      <c r="O1029" s="205"/>
      <c r="P1029" s="205"/>
      <c r="Q1029" s="205"/>
      <c r="R1029" s="205"/>
      <c r="S1029" s="205"/>
      <c r="T1029" s="206"/>
      <c r="AT1029" s="207" t="s">
        <v>151</v>
      </c>
      <c r="AU1029" s="207" t="s">
        <v>91</v>
      </c>
      <c r="AV1029" s="13" t="s">
        <v>91</v>
      </c>
      <c r="AW1029" s="13" t="s">
        <v>42</v>
      </c>
      <c r="AX1029" s="13" t="s">
        <v>89</v>
      </c>
      <c r="AY1029" s="207" t="s">
        <v>139</v>
      </c>
    </row>
    <row r="1030" spans="1:65" s="2" customFormat="1" ht="24.2" customHeight="1">
      <c r="A1030" s="36"/>
      <c r="B1030" s="37"/>
      <c r="C1030" s="178" t="s">
        <v>1498</v>
      </c>
      <c r="D1030" s="178" t="s">
        <v>142</v>
      </c>
      <c r="E1030" s="179" t="s">
        <v>1499</v>
      </c>
      <c r="F1030" s="180" t="s">
        <v>1500</v>
      </c>
      <c r="G1030" s="181" t="s">
        <v>547</v>
      </c>
      <c r="H1030" s="182">
        <v>3</v>
      </c>
      <c r="I1030" s="183"/>
      <c r="J1030" s="184">
        <f>ROUND(I1030*H1030,2)</f>
        <v>0</v>
      </c>
      <c r="K1030" s="180" t="s">
        <v>146</v>
      </c>
      <c r="L1030" s="41"/>
      <c r="M1030" s="185" t="s">
        <v>44</v>
      </c>
      <c r="N1030" s="186" t="s">
        <v>53</v>
      </c>
      <c r="O1030" s="66"/>
      <c r="P1030" s="187">
        <f>O1030*H1030</f>
        <v>0</v>
      </c>
      <c r="Q1030" s="187">
        <v>0</v>
      </c>
      <c r="R1030" s="187">
        <f>Q1030*H1030</f>
        <v>0</v>
      </c>
      <c r="S1030" s="187">
        <v>0</v>
      </c>
      <c r="T1030" s="188">
        <f>S1030*H1030</f>
        <v>0</v>
      </c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R1030" s="189" t="s">
        <v>237</v>
      </c>
      <c r="AT1030" s="189" t="s">
        <v>142</v>
      </c>
      <c r="AU1030" s="189" t="s">
        <v>91</v>
      </c>
      <c r="AY1030" s="18" t="s">
        <v>139</v>
      </c>
      <c r="BE1030" s="190">
        <f>IF(N1030="základní",J1030,0)</f>
        <v>0</v>
      </c>
      <c r="BF1030" s="190">
        <f>IF(N1030="snížená",J1030,0)</f>
        <v>0</v>
      </c>
      <c r="BG1030" s="190">
        <f>IF(N1030="zákl. přenesená",J1030,0)</f>
        <v>0</v>
      </c>
      <c r="BH1030" s="190">
        <f>IF(N1030="sníž. přenesená",J1030,0)</f>
        <v>0</v>
      </c>
      <c r="BI1030" s="190">
        <f>IF(N1030="nulová",J1030,0)</f>
        <v>0</v>
      </c>
      <c r="BJ1030" s="18" t="s">
        <v>89</v>
      </c>
      <c r="BK1030" s="190">
        <f>ROUND(I1030*H1030,2)</f>
        <v>0</v>
      </c>
      <c r="BL1030" s="18" t="s">
        <v>237</v>
      </c>
      <c r="BM1030" s="189" t="s">
        <v>1501</v>
      </c>
    </row>
    <row r="1031" spans="1:65" s="2" customFormat="1">
      <c r="A1031" s="36"/>
      <c r="B1031" s="37"/>
      <c r="C1031" s="38"/>
      <c r="D1031" s="191" t="s">
        <v>149</v>
      </c>
      <c r="E1031" s="38"/>
      <c r="F1031" s="192" t="s">
        <v>1502</v>
      </c>
      <c r="G1031" s="38"/>
      <c r="H1031" s="38"/>
      <c r="I1031" s="193"/>
      <c r="J1031" s="38"/>
      <c r="K1031" s="38"/>
      <c r="L1031" s="41"/>
      <c r="M1031" s="194"/>
      <c r="N1031" s="195"/>
      <c r="O1031" s="66"/>
      <c r="P1031" s="66"/>
      <c r="Q1031" s="66"/>
      <c r="R1031" s="66"/>
      <c r="S1031" s="66"/>
      <c r="T1031" s="67"/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T1031" s="18" t="s">
        <v>149</v>
      </c>
      <c r="AU1031" s="18" t="s">
        <v>91</v>
      </c>
    </row>
    <row r="1032" spans="1:65" s="2" customFormat="1" ht="21.75" customHeight="1">
      <c r="A1032" s="36"/>
      <c r="B1032" s="37"/>
      <c r="C1032" s="208" t="s">
        <v>1503</v>
      </c>
      <c r="D1032" s="208" t="s">
        <v>153</v>
      </c>
      <c r="E1032" s="209" t="s">
        <v>1504</v>
      </c>
      <c r="F1032" s="210" t="s">
        <v>1505</v>
      </c>
      <c r="G1032" s="211" t="s">
        <v>1476</v>
      </c>
      <c r="H1032" s="212">
        <v>3</v>
      </c>
      <c r="I1032" s="213"/>
      <c r="J1032" s="214">
        <f>ROUND(I1032*H1032,2)</f>
        <v>0</v>
      </c>
      <c r="K1032" s="210" t="s">
        <v>146</v>
      </c>
      <c r="L1032" s="215"/>
      <c r="M1032" s="216" t="s">
        <v>44</v>
      </c>
      <c r="N1032" s="217" t="s">
        <v>53</v>
      </c>
      <c r="O1032" s="66"/>
      <c r="P1032" s="187">
        <f>O1032*H1032</f>
        <v>0</v>
      </c>
      <c r="Q1032" s="187">
        <v>0.01</v>
      </c>
      <c r="R1032" s="187">
        <f>Q1032*H1032</f>
        <v>0.03</v>
      </c>
      <c r="S1032" s="187">
        <v>0</v>
      </c>
      <c r="T1032" s="188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89" t="s">
        <v>343</v>
      </c>
      <c r="AT1032" s="189" t="s">
        <v>153</v>
      </c>
      <c r="AU1032" s="189" t="s">
        <v>91</v>
      </c>
      <c r="AY1032" s="18" t="s">
        <v>139</v>
      </c>
      <c r="BE1032" s="190">
        <f>IF(N1032="základní",J1032,0)</f>
        <v>0</v>
      </c>
      <c r="BF1032" s="190">
        <f>IF(N1032="snížená",J1032,0)</f>
        <v>0</v>
      </c>
      <c r="BG1032" s="190">
        <f>IF(N1032="zákl. přenesená",J1032,0)</f>
        <v>0</v>
      </c>
      <c r="BH1032" s="190">
        <f>IF(N1032="sníž. přenesená",J1032,0)</f>
        <v>0</v>
      </c>
      <c r="BI1032" s="190">
        <f>IF(N1032="nulová",J1032,0)</f>
        <v>0</v>
      </c>
      <c r="BJ1032" s="18" t="s">
        <v>89</v>
      </c>
      <c r="BK1032" s="190">
        <f>ROUND(I1032*H1032,2)</f>
        <v>0</v>
      </c>
      <c r="BL1032" s="18" t="s">
        <v>237</v>
      </c>
      <c r="BM1032" s="189" t="s">
        <v>1506</v>
      </c>
    </row>
    <row r="1033" spans="1:65" s="2" customFormat="1" ht="37.9" customHeight="1">
      <c r="A1033" s="36"/>
      <c r="B1033" s="37"/>
      <c r="C1033" s="178" t="s">
        <v>1507</v>
      </c>
      <c r="D1033" s="178" t="s">
        <v>142</v>
      </c>
      <c r="E1033" s="179" t="s">
        <v>1508</v>
      </c>
      <c r="F1033" s="180" t="s">
        <v>1509</v>
      </c>
      <c r="G1033" s="181" t="s">
        <v>162</v>
      </c>
      <c r="H1033" s="182">
        <v>636.54499999999996</v>
      </c>
      <c r="I1033" s="183"/>
      <c r="J1033" s="184">
        <f>ROUND(I1033*H1033,2)</f>
        <v>0</v>
      </c>
      <c r="K1033" s="180" t="s">
        <v>146</v>
      </c>
      <c r="L1033" s="41"/>
      <c r="M1033" s="185" t="s">
        <v>44</v>
      </c>
      <c r="N1033" s="186" t="s">
        <v>53</v>
      </c>
      <c r="O1033" s="66"/>
      <c r="P1033" s="187">
        <f>O1033*H1033</f>
        <v>0</v>
      </c>
      <c r="Q1033" s="187">
        <v>0</v>
      </c>
      <c r="R1033" s="187">
        <f>Q1033*H1033</f>
        <v>0</v>
      </c>
      <c r="S1033" s="187">
        <v>0</v>
      </c>
      <c r="T1033" s="188">
        <f>S1033*H1033</f>
        <v>0</v>
      </c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R1033" s="189" t="s">
        <v>237</v>
      </c>
      <c r="AT1033" s="189" t="s">
        <v>142</v>
      </c>
      <c r="AU1033" s="189" t="s">
        <v>91</v>
      </c>
      <c r="AY1033" s="18" t="s">
        <v>139</v>
      </c>
      <c r="BE1033" s="190">
        <f>IF(N1033="základní",J1033,0)</f>
        <v>0</v>
      </c>
      <c r="BF1033" s="190">
        <f>IF(N1033="snížená",J1033,0)</f>
        <v>0</v>
      </c>
      <c r="BG1033" s="190">
        <f>IF(N1033="zákl. přenesená",J1033,0)</f>
        <v>0</v>
      </c>
      <c r="BH1033" s="190">
        <f>IF(N1033="sníž. přenesená",J1033,0)</f>
        <v>0</v>
      </c>
      <c r="BI1033" s="190">
        <f>IF(N1033="nulová",J1033,0)</f>
        <v>0</v>
      </c>
      <c r="BJ1033" s="18" t="s">
        <v>89</v>
      </c>
      <c r="BK1033" s="190">
        <f>ROUND(I1033*H1033,2)</f>
        <v>0</v>
      </c>
      <c r="BL1033" s="18" t="s">
        <v>237</v>
      </c>
      <c r="BM1033" s="189" t="s">
        <v>1510</v>
      </c>
    </row>
    <row r="1034" spans="1:65" s="2" customFormat="1">
      <c r="A1034" s="36"/>
      <c r="B1034" s="37"/>
      <c r="C1034" s="38"/>
      <c r="D1034" s="191" t="s">
        <v>149</v>
      </c>
      <c r="E1034" s="38"/>
      <c r="F1034" s="192" t="s">
        <v>1511</v>
      </c>
      <c r="G1034" s="38"/>
      <c r="H1034" s="38"/>
      <c r="I1034" s="193"/>
      <c r="J1034" s="38"/>
      <c r="K1034" s="38"/>
      <c r="L1034" s="41"/>
      <c r="M1034" s="194"/>
      <c r="N1034" s="195"/>
      <c r="O1034" s="66"/>
      <c r="P1034" s="66"/>
      <c r="Q1034" s="66"/>
      <c r="R1034" s="66"/>
      <c r="S1034" s="66"/>
      <c r="T1034" s="67"/>
      <c r="U1034" s="36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T1034" s="18" t="s">
        <v>149</v>
      </c>
      <c r="AU1034" s="18" t="s">
        <v>91</v>
      </c>
    </row>
    <row r="1035" spans="1:65" s="13" customFormat="1" ht="22.5">
      <c r="B1035" s="196"/>
      <c r="C1035" s="197"/>
      <c r="D1035" s="198" t="s">
        <v>151</v>
      </c>
      <c r="E1035" s="199" t="s">
        <v>44</v>
      </c>
      <c r="F1035" s="200" t="s">
        <v>757</v>
      </c>
      <c r="G1035" s="197"/>
      <c r="H1035" s="201">
        <v>162.99</v>
      </c>
      <c r="I1035" s="202"/>
      <c r="J1035" s="197"/>
      <c r="K1035" s="197"/>
      <c r="L1035" s="203"/>
      <c r="M1035" s="204"/>
      <c r="N1035" s="205"/>
      <c r="O1035" s="205"/>
      <c r="P1035" s="205"/>
      <c r="Q1035" s="205"/>
      <c r="R1035" s="205"/>
      <c r="S1035" s="205"/>
      <c r="T1035" s="206"/>
      <c r="AT1035" s="207" t="s">
        <v>151</v>
      </c>
      <c r="AU1035" s="207" t="s">
        <v>91</v>
      </c>
      <c r="AV1035" s="13" t="s">
        <v>91</v>
      </c>
      <c r="AW1035" s="13" t="s">
        <v>42</v>
      </c>
      <c r="AX1035" s="13" t="s">
        <v>82</v>
      </c>
      <c r="AY1035" s="207" t="s">
        <v>139</v>
      </c>
    </row>
    <row r="1036" spans="1:65" s="13" customFormat="1" ht="33.75">
      <c r="B1036" s="196"/>
      <c r="C1036" s="197"/>
      <c r="D1036" s="198" t="s">
        <v>151</v>
      </c>
      <c r="E1036" s="199" t="s">
        <v>44</v>
      </c>
      <c r="F1036" s="200" t="s">
        <v>758</v>
      </c>
      <c r="G1036" s="197"/>
      <c r="H1036" s="201">
        <v>258.137</v>
      </c>
      <c r="I1036" s="202"/>
      <c r="J1036" s="197"/>
      <c r="K1036" s="197"/>
      <c r="L1036" s="203"/>
      <c r="M1036" s="204"/>
      <c r="N1036" s="205"/>
      <c r="O1036" s="205"/>
      <c r="P1036" s="205"/>
      <c r="Q1036" s="205"/>
      <c r="R1036" s="205"/>
      <c r="S1036" s="205"/>
      <c r="T1036" s="206"/>
      <c r="AT1036" s="207" t="s">
        <v>151</v>
      </c>
      <c r="AU1036" s="207" t="s">
        <v>91</v>
      </c>
      <c r="AV1036" s="13" t="s">
        <v>91</v>
      </c>
      <c r="AW1036" s="13" t="s">
        <v>42</v>
      </c>
      <c r="AX1036" s="13" t="s">
        <v>82</v>
      </c>
      <c r="AY1036" s="207" t="s">
        <v>139</v>
      </c>
    </row>
    <row r="1037" spans="1:65" s="13" customFormat="1" ht="22.5">
      <c r="B1037" s="196"/>
      <c r="C1037" s="197"/>
      <c r="D1037" s="198" t="s">
        <v>151</v>
      </c>
      <c r="E1037" s="199" t="s">
        <v>44</v>
      </c>
      <c r="F1037" s="200" t="s">
        <v>760</v>
      </c>
      <c r="G1037" s="197"/>
      <c r="H1037" s="201">
        <v>69.040000000000006</v>
      </c>
      <c r="I1037" s="202"/>
      <c r="J1037" s="197"/>
      <c r="K1037" s="197"/>
      <c r="L1037" s="203"/>
      <c r="M1037" s="204"/>
      <c r="N1037" s="205"/>
      <c r="O1037" s="205"/>
      <c r="P1037" s="205"/>
      <c r="Q1037" s="205"/>
      <c r="R1037" s="205"/>
      <c r="S1037" s="205"/>
      <c r="T1037" s="206"/>
      <c r="AT1037" s="207" t="s">
        <v>151</v>
      </c>
      <c r="AU1037" s="207" t="s">
        <v>91</v>
      </c>
      <c r="AV1037" s="13" t="s">
        <v>91</v>
      </c>
      <c r="AW1037" s="13" t="s">
        <v>42</v>
      </c>
      <c r="AX1037" s="13" t="s">
        <v>82</v>
      </c>
      <c r="AY1037" s="207" t="s">
        <v>139</v>
      </c>
    </row>
    <row r="1038" spans="1:65" s="13" customFormat="1">
      <c r="B1038" s="196"/>
      <c r="C1038" s="197"/>
      <c r="D1038" s="198" t="s">
        <v>151</v>
      </c>
      <c r="E1038" s="199" t="s">
        <v>44</v>
      </c>
      <c r="F1038" s="200" t="s">
        <v>763</v>
      </c>
      <c r="G1038" s="197"/>
      <c r="H1038" s="201">
        <v>40.804000000000002</v>
      </c>
      <c r="I1038" s="202"/>
      <c r="J1038" s="197"/>
      <c r="K1038" s="197"/>
      <c r="L1038" s="203"/>
      <c r="M1038" s="204"/>
      <c r="N1038" s="205"/>
      <c r="O1038" s="205"/>
      <c r="P1038" s="205"/>
      <c r="Q1038" s="205"/>
      <c r="R1038" s="205"/>
      <c r="S1038" s="205"/>
      <c r="T1038" s="206"/>
      <c r="AT1038" s="207" t="s">
        <v>151</v>
      </c>
      <c r="AU1038" s="207" t="s">
        <v>91</v>
      </c>
      <c r="AV1038" s="13" t="s">
        <v>91</v>
      </c>
      <c r="AW1038" s="13" t="s">
        <v>42</v>
      </c>
      <c r="AX1038" s="13" t="s">
        <v>82</v>
      </c>
      <c r="AY1038" s="207" t="s">
        <v>139</v>
      </c>
    </row>
    <row r="1039" spans="1:65" s="13" customFormat="1">
      <c r="B1039" s="196"/>
      <c r="C1039" s="197"/>
      <c r="D1039" s="198" t="s">
        <v>151</v>
      </c>
      <c r="E1039" s="199" t="s">
        <v>44</v>
      </c>
      <c r="F1039" s="200" t="s">
        <v>764</v>
      </c>
      <c r="G1039" s="197"/>
      <c r="H1039" s="201">
        <v>105.574</v>
      </c>
      <c r="I1039" s="202"/>
      <c r="J1039" s="197"/>
      <c r="K1039" s="197"/>
      <c r="L1039" s="203"/>
      <c r="M1039" s="204"/>
      <c r="N1039" s="205"/>
      <c r="O1039" s="205"/>
      <c r="P1039" s="205"/>
      <c r="Q1039" s="205"/>
      <c r="R1039" s="205"/>
      <c r="S1039" s="205"/>
      <c r="T1039" s="206"/>
      <c r="AT1039" s="207" t="s">
        <v>151</v>
      </c>
      <c r="AU1039" s="207" t="s">
        <v>91</v>
      </c>
      <c r="AV1039" s="13" t="s">
        <v>91</v>
      </c>
      <c r="AW1039" s="13" t="s">
        <v>42</v>
      </c>
      <c r="AX1039" s="13" t="s">
        <v>82</v>
      </c>
      <c r="AY1039" s="207" t="s">
        <v>139</v>
      </c>
    </row>
    <row r="1040" spans="1:65" s="14" customFormat="1">
      <c r="B1040" s="218"/>
      <c r="C1040" s="219"/>
      <c r="D1040" s="198" t="s">
        <v>151</v>
      </c>
      <c r="E1040" s="220" t="s">
        <v>44</v>
      </c>
      <c r="F1040" s="221" t="s">
        <v>168</v>
      </c>
      <c r="G1040" s="219"/>
      <c r="H1040" s="222">
        <v>636.54499999999996</v>
      </c>
      <c r="I1040" s="223"/>
      <c r="J1040" s="219"/>
      <c r="K1040" s="219"/>
      <c r="L1040" s="224"/>
      <c r="M1040" s="225"/>
      <c r="N1040" s="226"/>
      <c r="O1040" s="226"/>
      <c r="P1040" s="226"/>
      <c r="Q1040" s="226"/>
      <c r="R1040" s="226"/>
      <c r="S1040" s="226"/>
      <c r="T1040" s="227"/>
      <c r="AT1040" s="228" t="s">
        <v>151</v>
      </c>
      <c r="AU1040" s="228" t="s">
        <v>91</v>
      </c>
      <c r="AV1040" s="14" t="s">
        <v>147</v>
      </c>
      <c r="AW1040" s="14" t="s">
        <v>42</v>
      </c>
      <c r="AX1040" s="14" t="s">
        <v>89</v>
      </c>
      <c r="AY1040" s="228" t="s">
        <v>139</v>
      </c>
    </row>
    <row r="1041" spans="1:65" s="2" customFormat="1" ht="24.2" customHeight="1">
      <c r="A1041" s="36"/>
      <c r="B1041" s="37"/>
      <c r="C1041" s="208" t="s">
        <v>1512</v>
      </c>
      <c r="D1041" s="208" t="s">
        <v>153</v>
      </c>
      <c r="E1041" s="209" t="s">
        <v>1513</v>
      </c>
      <c r="F1041" s="210" t="s">
        <v>1514</v>
      </c>
      <c r="G1041" s="211" t="s">
        <v>162</v>
      </c>
      <c r="H1041" s="212">
        <v>700.2</v>
      </c>
      <c r="I1041" s="213"/>
      <c r="J1041" s="214">
        <f>ROUND(I1041*H1041,2)</f>
        <v>0</v>
      </c>
      <c r="K1041" s="210" t="s">
        <v>146</v>
      </c>
      <c r="L1041" s="215"/>
      <c r="M1041" s="216" t="s">
        <v>44</v>
      </c>
      <c r="N1041" s="217" t="s">
        <v>53</v>
      </c>
      <c r="O1041" s="66"/>
      <c r="P1041" s="187">
        <f>O1041*H1041</f>
        <v>0</v>
      </c>
      <c r="Q1041" s="187">
        <v>1.2999999999999999E-4</v>
      </c>
      <c r="R1041" s="187">
        <f>Q1041*H1041</f>
        <v>9.1025999999999996E-2</v>
      </c>
      <c r="S1041" s="187">
        <v>0</v>
      </c>
      <c r="T1041" s="188">
        <f>S1041*H1041</f>
        <v>0</v>
      </c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R1041" s="189" t="s">
        <v>343</v>
      </c>
      <c r="AT1041" s="189" t="s">
        <v>153</v>
      </c>
      <c r="AU1041" s="189" t="s">
        <v>91</v>
      </c>
      <c r="AY1041" s="18" t="s">
        <v>139</v>
      </c>
      <c r="BE1041" s="190">
        <f>IF(N1041="základní",J1041,0)</f>
        <v>0</v>
      </c>
      <c r="BF1041" s="190">
        <f>IF(N1041="snížená",J1041,0)</f>
        <v>0</v>
      </c>
      <c r="BG1041" s="190">
        <f>IF(N1041="zákl. přenesená",J1041,0)</f>
        <v>0</v>
      </c>
      <c r="BH1041" s="190">
        <f>IF(N1041="sníž. přenesená",J1041,0)</f>
        <v>0</v>
      </c>
      <c r="BI1041" s="190">
        <f>IF(N1041="nulová",J1041,0)</f>
        <v>0</v>
      </c>
      <c r="BJ1041" s="18" t="s">
        <v>89</v>
      </c>
      <c r="BK1041" s="190">
        <f>ROUND(I1041*H1041,2)</f>
        <v>0</v>
      </c>
      <c r="BL1041" s="18" t="s">
        <v>237</v>
      </c>
      <c r="BM1041" s="189" t="s">
        <v>1515</v>
      </c>
    </row>
    <row r="1042" spans="1:65" s="13" customFormat="1" ht="22.5">
      <c r="B1042" s="196"/>
      <c r="C1042" s="197"/>
      <c r="D1042" s="198" t="s">
        <v>151</v>
      </c>
      <c r="E1042" s="199" t="s">
        <v>44</v>
      </c>
      <c r="F1042" s="200" t="s">
        <v>757</v>
      </c>
      <c r="G1042" s="197"/>
      <c r="H1042" s="201">
        <v>162.99</v>
      </c>
      <c r="I1042" s="202"/>
      <c r="J1042" s="197"/>
      <c r="K1042" s="197"/>
      <c r="L1042" s="203"/>
      <c r="M1042" s="204"/>
      <c r="N1042" s="205"/>
      <c r="O1042" s="205"/>
      <c r="P1042" s="205"/>
      <c r="Q1042" s="205"/>
      <c r="R1042" s="205"/>
      <c r="S1042" s="205"/>
      <c r="T1042" s="206"/>
      <c r="AT1042" s="207" t="s">
        <v>151</v>
      </c>
      <c r="AU1042" s="207" t="s">
        <v>91</v>
      </c>
      <c r="AV1042" s="13" t="s">
        <v>91</v>
      </c>
      <c r="AW1042" s="13" t="s">
        <v>42</v>
      </c>
      <c r="AX1042" s="13" t="s">
        <v>82</v>
      </c>
      <c r="AY1042" s="207" t="s">
        <v>139</v>
      </c>
    </row>
    <row r="1043" spans="1:65" s="13" customFormat="1" ht="33.75">
      <c r="B1043" s="196"/>
      <c r="C1043" s="197"/>
      <c r="D1043" s="198" t="s">
        <v>151</v>
      </c>
      <c r="E1043" s="199" t="s">
        <v>44</v>
      </c>
      <c r="F1043" s="200" t="s">
        <v>758</v>
      </c>
      <c r="G1043" s="197"/>
      <c r="H1043" s="201">
        <v>258.137</v>
      </c>
      <c r="I1043" s="202"/>
      <c r="J1043" s="197"/>
      <c r="K1043" s="197"/>
      <c r="L1043" s="203"/>
      <c r="M1043" s="204"/>
      <c r="N1043" s="205"/>
      <c r="O1043" s="205"/>
      <c r="P1043" s="205"/>
      <c r="Q1043" s="205"/>
      <c r="R1043" s="205"/>
      <c r="S1043" s="205"/>
      <c r="T1043" s="206"/>
      <c r="AT1043" s="207" t="s">
        <v>151</v>
      </c>
      <c r="AU1043" s="207" t="s">
        <v>91</v>
      </c>
      <c r="AV1043" s="13" t="s">
        <v>91</v>
      </c>
      <c r="AW1043" s="13" t="s">
        <v>42</v>
      </c>
      <c r="AX1043" s="13" t="s">
        <v>82</v>
      </c>
      <c r="AY1043" s="207" t="s">
        <v>139</v>
      </c>
    </row>
    <row r="1044" spans="1:65" s="13" customFormat="1" ht="22.5">
      <c r="B1044" s="196"/>
      <c r="C1044" s="197"/>
      <c r="D1044" s="198" t="s">
        <v>151</v>
      </c>
      <c r="E1044" s="199" t="s">
        <v>44</v>
      </c>
      <c r="F1044" s="200" t="s">
        <v>760</v>
      </c>
      <c r="G1044" s="197"/>
      <c r="H1044" s="201">
        <v>69.040000000000006</v>
      </c>
      <c r="I1044" s="202"/>
      <c r="J1044" s="197"/>
      <c r="K1044" s="197"/>
      <c r="L1044" s="203"/>
      <c r="M1044" s="204"/>
      <c r="N1044" s="205"/>
      <c r="O1044" s="205"/>
      <c r="P1044" s="205"/>
      <c r="Q1044" s="205"/>
      <c r="R1044" s="205"/>
      <c r="S1044" s="205"/>
      <c r="T1044" s="206"/>
      <c r="AT1044" s="207" t="s">
        <v>151</v>
      </c>
      <c r="AU1044" s="207" t="s">
        <v>91</v>
      </c>
      <c r="AV1044" s="13" t="s">
        <v>91</v>
      </c>
      <c r="AW1044" s="13" t="s">
        <v>42</v>
      </c>
      <c r="AX1044" s="13" t="s">
        <v>82</v>
      </c>
      <c r="AY1044" s="207" t="s">
        <v>139</v>
      </c>
    </row>
    <row r="1045" spans="1:65" s="13" customFormat="1">
      <c r="B1045" s="196"/>
      <c r="C1045" s="197"/>
      <c r="D1045" s="198" t="s">
        <v>151</v>
      </c>
      <c r="E1045" s="199" t="s">
        <v>44</v>
      </c>
      <c r="F1045" s="200" t="s">
        <v>763</v>
      </c>
      <c r="G1045" s="197"/>
      <c r="H1045" s="201">
        <v>40.804000000000002</v>
      </c>
      <c r="I1045" s="202"/>
      <c r="J1045" s="197"/>
      <c r="K1045" s="197"/>
      <c r="L1045" s="203"/>
      <c r="M1045" s="204"/>
      <c r="N1045" s="205"/>
      <c r="O1045" s="205"/>
      <c r="P1045" s="205"/>
      <c r="Q1045" s="205"/>
      <c r="R1045" s="205"/>
      <c r="S1045" s="205"/>
      <c r="T1045" s="206"/>
      <c r="AT1045" s="207" t="s">
        <v>151</v>
      </c>
      <c r="AU1045" s="207" t="s">
        <v>91</v>
      </c>
      <c r="AV1045" s="13" t="s">
        <v>91</v>
      </c>
      <c r="AW1045" s="13" t="s">
        <v>42</v>
      </c>
      <c r="AX1045" s="13" t="s">
        <v>82</v>
      </c>
      <c r="AY1045" s="207" t="s">
        <v>139</v>
      </c>
    </row>
    <row r="1046" spans="1:65" s="13" customFormat="1">
      <c r="B1046" s="196"/>
      <c r="C1046" s="197"/>
      <c r="D1046" s="198" t="s">
        <v>151</v>
      </c>
      <c r="E1046" s="199" t="s">
        <v>44</v>
      </c>
      <c r="F1046" s="200" t="s">
        <v>764</v>
      </c>
      <c r="G1046" s="197"/>
      <c r="H1046" s="201">
        <v>105.574</v>
      </c>
      <c r="I1046" s="202"/>
      <c r="J1046" s="197"/>
      <c r="K1046" s="197"/>
      <c r="L1046" s="203"/>
      <c r="M1046" s="204"/>
      <c r="N1046" s="205"/>
      <c r="O1046" s="205"/>
      <c r="P1046" s="205"/>
      <c r="Q1046" s="205"/>
      <c r="R1046" s="205"/>
      <c r="S1046" s="205"/>
      <c r="T1046" s="206"/>
      <c r="AT1046" s="207" t="s">
        <v>151</v>
      </c>
      <c r="AU1046" s="207" t="s">
        <v>91</v>
      </c>
      <c r="AV1046" s="13" t="s">
        <v>91</v>
      </c>
      <c r="AW1046" s="13" t="s">
        <v>42</v>
      </c>
      <c r="AX1046" s="13" t="s">
        <v>82</v>
      </c>
      <c r="AY1046" s="207" t="s">
        <v>139</v>
      </c>
    </row>
    <row r="1047" spans="1:65" s="14" customFormat="1">
      <c r="B1047" s="218"/>
      <c r="C1047" s="219"/>
      <c r="D1047" s="198" t="s">
        <v>151</v>
      </c>
      <c r="E1047" s="220" t="s">
        <v>44</v>
      </c>
      <c r="F1047" s="221" t="s">
        <v>168</v>
      </c>
      <c r="G1047" s="219"/>
      <c r="H1047" s="222">
        <v>636.54499999999996</v>
      </c>
      <c r="I1047" s="223"/>
      <c r="J1047" s="219"/>
      <c r="K1047" s="219"/>
      <c r="L1047" s="224"/>
      <c r="M1047" s="225"/>
      <c r="N1047" s="226"/>
      <c r="O1047" s="226"/>
      <c r="P1047" s="226"/>
      <c r="Q1047" s="226"/>
      <c r="R1047" s="226"/>
      <c r="S1047" s="226"/>
      <c r="T1047" s="227"/>
      <c r="AT1047" s="228" t="s">
        <v>151</v>
      </c>
      <c r="AU1047" s="228" t="s">
        <v>91</v>
      </c>
      <c r="AV1047" s="14" t="s">
        <v>147</v>
      </c>
      <c r="AW1047" s="14" t="s">
        <v>42</v>
      </c>
      <c r="AX1047" s="14" t="s">
        <v>89</v>
      </c>
      <c r="AY1047" s="228" t="s">
        <v>139</v>
      </c>
    </row>
    <row r="1048" spans="1:65" s="13" customFormat="1">
      <c r="B1048" s="196"/>
      <c r="C1048" s="197"/>
      <c r="D1048" s="198" t="s">
        <v>151</v>
      </c>
      <c r="E1048" s="197"/>
      <c r="F1048" s="200" t="s">
        <v>1516</v>
      </c>
      <c r="G1048" s="197"/>
      <c r="H1048" s="201">
        <v>700.2</v>
      </c>
      <c r="I1048" s="202"/>
      <c r="J1048" s="197"/>
      <c r="K1048" s="197"/>
      <c r="L1048" s="203"/>
      <c r="M1048" s="204"/>
      <c r="N1048" s="205"/>
      <c r="O1048" s="205"/>
      <c r="P1048" s="205"/>
      <c r="Q1048" s="205"/>
      <c r="R1048" s="205"/>
      <c r="S1048" s="205"/>
      <c r="T1048" s="206"/>
      <c r="AT1048" s="207" t="s">
        <v>151</v>
      </c>
      <c r="AU1048" s="207" t="s">
        <v>91</v>
      </c>
      <c r="AV1048" s="13" t="s">
        <v>91</v>
      </c>
      <c r="AW1048" s="13" t="s">
        <v>4</v>
      </c>
      <c r="AX1048" s="13" t="s">
        <v>89</v>
      </c>
      <c r="AY1048" s="207" t="s">
        <v>139</v>
      </c>
    </row>
    <row r="1049" spans="1:65" s="2" customFormat="1" ht="16.5" customHeight="1">
      <c r="A1049" s="36"/>
      <c r="B1049" s="37"/>
      <c r="C1049" s="208" t="s">
        <v>1517</v>
      </c>
      <c r="D1049" s="208" t="s">
        <v>153</v>
      </c>
      <c r="E1049" s="209" t="s">
        <v>1518</v>
      </c>
      <c r="F1049" s="210" t="s">
        <v>1519</v>
      </c>
      <c r="G1049" s="211" t="s">
        <v>198</v>
      </c>
      <c r="H1049" s="212">
        <v>795.68100000000004</v>
      </c>
      <c r="I1049" s="213"/>
      <c r="J1049" s="214">
        <f>ROUND(I1049*H1049,2)</f>
        <v>0</v>
      </c>
      <c r="K1049" s="210" t="s">
        <v>146</v>
      </c>
      <c r="L1049" s="215"/>
      <c r="M1049" s="216" t="s">
        <v>44</v>
      </c>
      <c r="N1049" s="217" t="s">
        <v>53</v>
      </c>
      <c r="O1049" s="66"/>
      <c r="P1049" s="187">
        <f>O1049*H1049</f>
        <v>0</v>
      </c>
      <c r="Q1049" s="187">
        <v>3.0000000000000001E-5</v>
      </c>
      <c r="R1049" s="187">
        <f>Q1049*H1049</f>
        <v>2.3870430000000002E-2</v>
      </c>
      <c r="S1049" s="187">
        <v>0</v>
      </c>
      <c r="T1049" s="188">
        <f>S1049*H1049</f>
        <v>0</v>
      </c>
      <c r="U1049" s="36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R1049" s="189" t="s">
        <v>343</v>
      </c>
      <c r="AT1049" s="189" t="s">
        <v>153</v>
      </c>
      <c r="AU1049" s="189" t="s">
        <v>91</v>
      </c>
      <c r="AY1049" s="18" t="s">
        <v>139</v>
      </c>
      <c r="BE1049" s="190">
        <f>IF(N1049="základní",J1049,0)</f>
        <v>0</v>
      </c>
      <c r="BF1049" s="190">
        <f>IF(N1049="snížená",J1049,0)</f>
        <v>0</v>
      </c>
      <c r="BG1049" s="190">
        <f>IF(N1049="zákl. přenesená",J1049,0)</f>
        <v>0</v>
      </c>
      <c r="BH1049" s="190">
        <f>IF(N1049="sníž. přenesená",J1049,0)</f>
        <v>0</v>
      </c>
      <c r="BI1049" s="190">
        <f>IF(N1049="nulová",J1049,0)</f>
        <v>0</v>
      </c>
      <c r="BJ1049" s="18" t="s">
        <v>89</v>
      </c>
      <c r="BK1049" s="190">
        <f>ROUND(I1049*H1049,2)</f>
        <v>0</v>
      </c>
      <c r="BL1049" s="18" t="s">
        <v>237</v>
      </c>
      <c r="BM1049" s="189" t="s">
        <v>1520</v>
      </c>
    </row>
    <row r="1050" spans="1:65" s="13" customFormat="1" ht="22.5">
      <c r="B1050" s="196"/>
      <c r="C1050" s="197"/>
      <c r="D1050" s="198" t="s">
        <v>151</v>
      </c>
      <c r="E1050" s="199" t="s">
        <v>44</v>
      </c>
      <c r="F1050" s="200" t="s">
        <v>757</v>
      </c>
      <c r="G1050" s="197"/>
      <c r="H1050" s="201">
        <v>162.99</v>
      </c>
      <c r="I1050" s="202"/>
      <c r="J1050" s="197"/>
      <c r="K1050" s="197"/>
      <c r="L1050" s="203"/>
      <c r="M1050" s="204"/>
      <c r="N1050" s="205"/>
      <c r="O1050" s="205"/>
      <c r="P1050" s="205"/>
      <c r="Q1050" s="205"/>
      <c r="R1050" s="205"/>
      <c r="S1050" s="205"/>
      <c r="T1050" s="206"/>
      <c r="AT1050" s="207" t="s">
        <v>151</v>
      </c>
      <c r="AU1050" s="207" t="s">
        <v>91</v>
      </c>
      <c r="AV1050" s="13" t="s">
        <v>91</v>
      </c>
      <c r="AW1050" s="13" t="s">
        <v>42</v>
      </c>
      <c r="AX1050" s="13" t="s">
        <v>82</v>
      </c>
      <c r="AY1050" s="207" t="s">
        <v>139</v>
      </c>
    </row>
    <row r="1051" spans="1:65" s="13" customFormat="1" ht="33.75">
      <c r="B1051" s="196"/>
      <c r="C1051" s="197"/>
      <c r="D1051" s="198" t="s">
        <v>151</v>
      </c>
      <c r="E1051" s="199" t="s">
        <v>44</v>
      </c>
      <c r="F1051" s="200" t="s">
        <v>758</v>
      </c>
      <c r="G1051" s="197"/>
      <c r="H1051" s="201">
        <v>258.137</v>
      </c>
      <c r="I1051" s="202"/>
      <c r="J1051" s="197"/>
      <c r="K1051" s="197"/>
      <c r="L1051" s="203"/>
      <c r="M1051" s="204"/>
      <c r="N1051" s="205"/>
      <c r="O1051" s="205"/>
      <c r="P1051" s="205"/>
      <c r="Q1051" s="205"/>
      <c r="R1051" s="205"/>
      <c r="S1051" s="205"/>
      <c r="T1051" s="206"/>
      <c r="AT1051" s="207" t="s">
        <v>151</v>
      </c>
      <c r="AU1051" s="207" t="s">
        <v>91</v>
      </c>
      <c r="AV1051" s="13" t="s">
        <v>91</v>
      </c>
      <c r="AW1051" s="13" t="s">
        <v>42</v>
      </c>
      <c r="AX1051" s="13" t="s">
        <v>82</v>
      </c>
      <c r="AY1051" s="207" t="s">
        <v>139</v>
      </c>
    </row>
    <row r="1052" spans="1:65" s="13" customFormat="1" ht="22.5">
      <c r="B1052" s="196"/>
      <c r="C1052" s="197"/>
      <c r="D1052" s="198" t="s">
        <v>151</v>
      </c>
      <c r="E1052" s="199" t="s">
        <v>44</v>
      </c>
      <c r="F1052" s="200" t="s">
        <v>760</v>
      </c>
      <c r="G1052" s="197"/>
      <c r="H1052" s="201">
        <v>69.040000000000006</v>
      </c>
      <c r="I1052" s="202"/>
      <c r="J1052" s="197"/>
      <c r="K1052" s="197"/>
      <c r="L1052" s="203"/>
      <c r="M1052" s="204"/>
      <c r="N1052" s="205"/>
      <c r="O1052" s="205"/>
      <c r="P1052" s="205"/>
      <c r="Q1052" s="205"/>
      <c r="R1052" s="205"/>
      <c r="S1052" s="205"/>
      <c r="T1052" s="206"/>
      <c r="AT1052" s="207" t="s">
        <v>151</v>
      </c>
      <c r="AU1052" s="207" t="s">
        <v>91</v>
      </c>
      <c r="AV1052" s="13" t="s">
        <v>91</v>
      </c>
      <c r="AW1052" s="13" t="s">
        <v>42</v>
      </c>
      <c r="AX1052" s="13" t="s">
        <v>82</v>
      </c>
      <c r="AY1052" s="207" t="s">
        <v>139</v>
      </c>
    </row>
    <row r="1053" spans="1:65" s="13" customFormat="1">
      <c r="B1053" s="196"/>
      <c r="C1053" s="197"/>
      <c r="D1053" s="198" t="s">
        <v>151</v>
      </c>
      <c r="E1053" s="199" t="s">
        <v>44</v>
      </c>
      <c r="F1053" s="200" t="s">
        <v>763</v>
      </c>
      <c r="G1053" s="197"/>
      <c r="H1053" s="201">
        <v>40.804000000000002</v>
      </c>
      <c r="I1053" s="202"/>
      <c r="J1053" s="197"/>
      <c r="K1053" s="197"/>
      <c r="L1053" s="203"/>
      <c r="M1053" s="204"/>
      <c r="N1053" s="205"/>
      <c r="O1053" s="205"/>
      <c r="P1053" s="205"/>
      <c r="Q1053" s="205"/>
      <c r="R1053" s="205"/>
      <c r="S1053" s="205"/>
      <c r="T1053" s="206"/>
      <c r="AT1053" s="207" t="s">
        <v>151</v>
      </c>
      <c r="AU1053" s="207" t="s">
        <v>91</v>
      </c>
      <c r="AV1053" s="13" t="s">
        <v>91</v>
      </c>
      <c r="AW1053" s="13" t="s">
        <v>42</v>
      </c>
      <c r="AX1053" s="13" t="s">
        <v>82</v>
      </c>
      <c r="AY1053" s="207" t="s">
        <v>139</v>
      </c>
    </row>
    <row r="1054" spans="1:65" s="13" customFormat="1">
      <c r="B1054" s="196"/>
      <c r="C1054" s="197"/>
      <c r="D1054" s="198" t="s">
        <v>151</v>
      </c>
      <c r="E1054" s="199" t="s">
        <v>44</v>
      </c>
      <c r="F1054" s="200" t="s">
        <v>764</v>
      </c>
      <c r="G1054" s="197"/>
      <c r="H1054" s="201">
        <v>105.574</v>
      </c>
      <c r="I1054" s="202"/>
      <c r="J1054" s="197"/>
      <c r="K1054" s="197"/>
      <c r="L1054" s="203"/>
      <c r="M1054" s="204"/>
      <c r="N1054" s="205"/>
      <c r="O1054" s="205"/>
      <c r="P1054" s="205"/>
      <c r="Q1054" s="205"/>
      <c r="R1054" s="205"/>
      <c r="S1054" s="205"/>
      <c r="T1054" s="206"/>
      <c r="AT1054" s="207" t="s">
        <v>151</v>
      </c>
      <c r="AU1054" s="207" t="s">
        <v>91</v>
      </c>
      <c r="AV1054" s="13" t="s">
        <v>91</v>
      </c>
      <c r="AW1054" s="13" t="s">
        <v>42</v>
      </c>
      <c r="AX1054" s="13" t="s">
        <v>82</v>
      </c>
      <c r="AY1054" s="207" t="s">
        <v>139</v>
      </c>
    </row>
    <row r="1055" spans="1:65" s="14" customFormat="1">
      <c r="B1055" s="218"/>
      <c r="C1055" s="219"/>
      <c r="D1055" s="198" t="s">
        <v>151</v>
      </c>
      <c r="E1055" s="220" t="s">
        <v>44</v>
      </c>
      <c r="F1055" s="221" t="s">
        <v>168</v>
      </c>
      <c r="G1055" s="219"/>
      <c r="H1055" s="222">
        <v>636.54499999999996</v>
      </c>
      <c r="I1055" s="223"/>
      <c r="J1055" s="219"/>
      <c r="K1055" s="219"/>
      <c r="L1055" s="224"/>
      <c r="M1055" s="225"/>
      <c r="N1055" s="226"/>
      <c r="O1055" s="226"/>
      <c r="P1055" s="226"/>
      <c r="Q1055" s="226"/>
      <c r="R1055" s="226"/>
      <c r="S1055" s="226"/>
      <c r="T1055" s="227"/>
      <c r="AT1055" s="228" t="s">
        <v>151</v>
      </c>
      <c r="AU1055" s="228" t="s">
        <v>91</v>
      </c>
      <c r="AV1055" s="14" t="s">
        <v>147</v>
      </c>
      <c r="AW1055" s="14" t="s">
        <v>42</v>
      </c>
      <c r="AX1055" s="14" t="s">
        <v>89</v>
      </c>
      <c r="AY1055" s="228" t="s">
        <v>139</v>
      </c>
    </row>
    <row r="1056" spans="1:65" s="13" customFormat="1">
      <c r="B1056" s="196"/>
      <c r="C1056" s="197"/>
      <c r="D1056" s="198" t="s">
        <v>151</v>
      </c>
      <c r="E1056" s="197"/>
      <c r="F1056" s="200" t="s">
        <v>1521</v>
      </c>
      <c r="G1056" s="197"/>
      <c r="H1056" s="201">
        <v>795.68100000000004</v>
      </c>
      <c r="I1056" s="202"/>
      <c r="J1056" s="197"/>
      <c r="K1056" s="197"/>
      <c r="L1056" s="203"/>
      <c r="M1056" s="204"/>
      <c r="N1056" s="205"/>
      <c r="O1056" s="205"/>
      <c r="P1056" s="205"/>
      <c r="Q1056" s="205"/>
      <c r="R1056" s="205"/>
      <c r="S1056" s="205"/>
      <c r="T1056" s="206"/>
      <c r="AT1056" s="207" t="s">
        <v>151</v>
      </c>
      <c r="AU1056" s="207" t="s">
        <v>91</v>
      </c>
      <c r="AV1056" s="13" t="s">
        <v>91</v>
      </c>
      <c r="AW1056" s="13" t="s">
        <v>4</v>
      </c>
      <c r="AX1056" s="13" t="s">
        <v>89</v>
      </c>
      <c r="AY1056" s="207" t="s">
        <v>139</v>
      </c>
    </row>
    <row r="1057" spans="1:65" s="2" customFormat="1" ht="24.2" customHeight="1">
      <c r="A1057" s="36"/>
      <c r="B1057" s="37"/>
      <c r="C1057" s="178" t="s">
        <v>1522</v>
      </c>
      <c r="D1057" s="178" t="s">
        <v>142</v>
      </c>
      <c r="E1057" s="179" t="s">
        <v>1523</v>
      </c>
      <c r="F1057" s="180" t="s">
        <v>1524</v>
      </c>
      <c r="G1057" s="181" t="s">
        <v>198</v>
      </c>
      <c r="H1057" s="182">
        <v>655.51199999999994</v>
      </c>
      <c r="I1057" s="183"/>
      <c r="J1057" s="184">
        <f>ROUND(I1057*H1057,2)</f>
        <v>0</v>
      </c>
      <c r="K1057" s="180" t="s">
        <v>146</v>
      </c>
      <c r="L1057" s="41"/>
      <c r="M1057" s="185" t="s">
        <v>44</v>
      </c>
      <c r="N1057" s="186" t="s">
        <v>53</v>
      </c>
      <c r="O1057" s="66"/>
      <c r="P1057" s="187">
        <f>O1057*H1057</f>
        <v>0</v>
      </c>
      <c r="Q1057" s="187">
        <v>0</v>
      </c>
      <c r="R1057" s="187">
        <f>Q1057*H1057</f>
        <v>0</v>
      </c>
      <c r="S1057" s="187">
        <v>0</v>
      </c>
      <c r="T1057" s="188">
        <f>S1057*H1057</f>
        <v>0</v>
      </c>
      <c r="U1057" s="36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R1057" s="189" t="s">
        <v>237</v>
      </c>
      <c r="AT1057" s="189" t="s">
        <v>142</v>
      </c>
      <c r="AU1057" s="189" t="s">
        <v>91</v>
      </c>
      <c r="AY1057" s="18" t="s">
        <v>139</v>
      </c>
      <c r="BE1057" s="190">
        <f>IF(N1057="základní",J1057,0)</f>
        <v>0</v>
      </c>
      <c r="BF1057" s="190">
        <f>IF(N1057="snížená",J1057,0)</f>
        <v>0</v>
      </c>
      <c r="BG1057" s="190">
        <f>IF(N1057="zákl. přenesená",J1057,0)</f>
        <v>0</v>
      </c>
      <c r="BH1057" s="190">
        <f>IF(N1057="sníž. přenesená",J1057,0)</f>
        <v>0</v>
      </c>
      <c r="BI1057" s="190">
        <f>IF(N1057="nulová",J1057,0)</f>
        <v>0</v>
      </c>
      <c r="BJ1057" s="18" t="s">
        <v>89</v>
      </c>
      <c r="BK1057" s="190">
        <f>ROUND(I1057*H1057,2)</f>
        <v>0</v>
      </c>
      <c r="BL1057" s="18" t="s">
        <v>237</v>
      </c>
      <c r="BM1057" s="189" t="s">
        <v>1525</v>
      </c>
    </row>
    <row r="1058" spans="1:65" s="2" customFormat="1">
      <c r="A1058" s="36"/>
      <c r="B1058" s="37"/>
      <c r="C1058" s="38"/>
      <c r="D1058" s="191" t="s">
        <v>149</v>
      </c>
      <c r="E1058" s="38"/>
      <c r="F1058" s="192" t="s">
        <v>1526</v>
      </c>
      <c r="G1058" s="38"/>
      <c r="H1058" s="38"/>
      <c r="I1058" s="193"/>
      <c r="J1058" s="38"/>
      <c r="K1058" s="38"/>
      <c r="L1058" s="41"/>
      <c r="M1058" s="194"/>
      <c r="N1058" s="195"/>
      <c r="O1058" s="66"/>
      <c r="P1058" s="66"/>
      <c r="Q1058" s="66"/>
      <c r="R1058" s="66"/>
      <c r="S1058" s="66"/>
      <c r="T1058" s="67"/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T1058" s="18" t="s">
        <v>149</v>
      </c>
      <c r="AU1058" s="18" t="s">
        <v>91</v>
      </c>
    </row>
    <row r="1059" spans="1:65" s="13" customFormat="1" ht="33.75">
      <c r="B1059" s="196"/>
      <c r="C1059" s="197"/>
      <c r="D1059" s="198" t="s">
        <v>151</v>
      </c>
      <c r="E1059" s="199" t="s">
        <v>44</v>
      </c>
      <c r="F1059" s="200" t="s">
        <v>803</v>
      </c>
      <c r="G1059" s="197"/>
      <c r="H1059" s="201">
        <v>171.56800000000001</v>
      </c>
      <c r="I1059" s="202"/>
      <c r="J1059" s="197"/>
      <c r="K1059" s="197"/>
      <c r="L1059" s="203"/>
      <c r="M1059" s="204"/>
      <c r="N1059" s="205"/>
      <c r="O1059" s="205"/>
      <c r="P1059" s="205"/>
      <c r="Q1059" s="205"/>
      <c r="R1059" s="205"/>
      <c r="S1059" s="205"/>
      <c r="T1059" s="206"/>
      <c r="AT1059" s="207" t="s">
        <v>151</v>
      </c>
      <c r="AU1059" s="207" t="s">
        <v>91</v>
      </c>
      <c r="AV1059" s="13" t="s">
        <v>91</v>
      </c>
      <c r="AW1059" s="13" t="s">
        <v>42</v>
      </c>
      <c r="AX1059" s="13" t="s">
        <v>82</v>
      </c>
      <c r="AY1059" s="207" t="s">
        <v>139</v>
      </c>
    </row>
    <row r="1060" spans="1:65" s="13" customFormat="1" ht="33.75">
      <c r="B1060" s="196"/>
      <c r="C1060" s="197"/>
      <c r="D1060" s="198" t="s">
        <v>151</v>
      </c>
      <c r="E1060" s="199" t="s">
        <v>44</v>
      </c>
      <c r="F1060" s="200" t="s">
        <v>804</v>
      </c>
      <c r="G1060" s="197"/>
      <c r="H1060" s="201">
        <v>271.72300000000001</v>
      </c>
      <c r="I1060" s="202"/>
      <c r="J1060" s="197"/>
      <c r="K1060" s="197"/>
      <c r="L1060" s="203"/>
      <c r="M1060" s="204"/>
      <c r="N1060" s="205"/>
      <c r="O1060" s="205"/>
      <c r="P1060" s="205"/>
      <c r="Q1060" s="205"/>
      <c r="R1060" s="205"/>
      <c r="S1060" s="205"/>
      <c r="T1060" s="206"/>
      <c r="AT1060" s="207" t="s">
        <v>151</v>
      </c>
      <c r="AU1060" s="207" t="s">
        <v>91</v>
      </c>
      <c r="AV1060" s="13" t="s">
        <v>91</v>
      </c>
      <c r="AW1060" s="13" t="s">
        <v>42</v>
      </c>
      <c r="AX1060" s="13" t="s">
        <v>82</v>
      </c>
      <c r="AY1060" s="207" t="s">
        <v>139</v>
      </c>
    </row>
    <row r="1061" spans="1:65" s="13" customFormat="1">
      <c r="B1061" s="196"/>
      <c r="C1061" s="197"/>
      <c r="D1061" s="198" t="s">
        <v>151</v>
      </c>
      <c r="E1061" s="199" t="s">
        <v>44</v>
      </c>
      <c r="F1061" s="200" t="s">
        <v>805</v>
      </c>
      <c r="G1061" s="197"/>
      <c r="H1061" s="201">
        <v>42.951999999999998</v>
      </c>
      <c r="I1061" s="202"/>
      <c r="J1061" s="197"/>
      <c r="K1061" s="197"/>
      <c r="L1061" s="203"/>
      <c r="M1061" s="204"/>
      <c r="N1061" s="205"/>
      <c r="O1061" s="205"/>
      <c r="P1061" s="205"/>
      <c r="Q1061" s="205"/>
      <c r="R1061" s="205"/>
      <c r="S1061" s="205"/>
      <c r="T1061" s="206"/>
      <c r="AT1061" s="207" t="s">
        <v>151</v>
      </c>
      <c r="AU1061" s="207" t="s">
        <v>91</v>
      </c>
      <c r="AV1061" s="13" t="s">
        <v>91</v>
      </c>
      <c r="AW1061" s="13" t="s">
        <v>42</v>
      </c>
      <c r="AX1061" s="13" t="s">
        <v>82</v>
      </c>
      <c r="AY1061" s="207" t="s">
        <v>139</v>
      </c>
    </row>
    <row r="1062" spans="1:65" s="13" customFormat="1">
      <c r="B1062" s="196"/>
      <c r="C1062" s="197"/>
      <c r="D1062" s="198" t="s">
        <v>151</v>
      </c>
      <c r="E1062" s="199" t="s">
        <v>44</v>
      </c>
      <c r="F1062" s="200" t="s">
        <v>806</v>
      </c>
      <c r="G1062" s="197"/>
      <c r="H1062" s="201">
        <v>111.13</v>
      </c>
      <c r="I1062" s="202"/>
      <c r="J1062" s="197"/>
      <c r="K1062" s="197"/>
      <c r="L1062" s="203"/>
      <c r="M1062" s="204"/>
      <c r="N1062" s="205"/>
      <c r="O1062" s="205"/>
      <c r="P1062" s="205"/>
      <c r="Q1062" s="205"/>
      <c r="R1062" s="205"/>
      <c r="S1062" s="205"/>
      <c r="T1062" s="206"/>
      <c r="AT1062" s="207" t="s">
        <v>151</v>
      </c>
      <c r="AU1062" s="207" t="s">
        <v>91</v>
      </c>
      <c r="AV1062" s="13" t="s">
        <v>91</v>
      </c>
      <c r="AW1062" s="13" t="s">
        <v>42</v>
      </c>
      <c r="AX1062" s="13" t="s">
        <v>82</v>
      </c>
      <c r="AY1062" s="207" t="s">
        <v>139</v>
      </c>
    </row>
    <row r="1063" spans="1:65" s="13" customFormat="1" ht="22.5">
      <c r="B1063" s="196"/>
      <c r="C1063" s="197"/>
      <c r="D1063" s="198" t="s">
        <v>151</v>
      </c>
      <c r="E1063" s="199" t="s">
        <v>44</v>
      </c>
      <c r="F1063" s="200" t="s">
        <v>807</v>
      </c>
      <c r="G1063" s="197"/>
      <c r="H1063" s="201">
        <v>58.139000000000003</v>
      </c>
      <c r="I1063" s="202"/>
      <c r="J1063" s="197"/>
      <c r="K1063" s="197"/>
      <c r="L1063" s="203"/>
      <c r="M1063" s="204"/>
      <c r="N1063" s="205"/>
      <c r="O1063" s="205"/>
      <c r="P1063" s="205"/>
      <c r="Q1063" s="205"/>
      <c r="R1063" s="205"/>
      <c r="S1063" s="205"/>
      <c r="T1063" s="206"/>
      <c r="AT1063" s="207" t="s">
        <v>151</v>
      </c>
      <c r="AU1063" s="207" t="s">
        <v>91</v>
      </c>
      <c r="AV1063" s="13" t="s">
        <v>91</v>
      </c>
      <c r="AW1063" s="13" t="s">
        <v>42</v>
      </c>
      <c r="AX1063" s="13" t="s">
        <v>82</v>
      </c>
      <c r="AY1063" s="207" t="s">
        <v>139</v>
      </c>
    </row>
    <row r="1064" spans="1:65" s="14" customFormat="1">
      <c r="B1064" s="218"/>
      <c r="C1064" s="219"/>
      <c r="D1064" s="198" t="s">
        <v>151</v>
      </c>
      <c r="E1064" s="220" t="s">
        <v>44</v>
      </c>
      <c r="F1064" s="221" t="s">
        <v>168</v>
      </c>
      <c r="G1064" s="219"/>
      <c r="H1064" s="222">
        <v>655.51199999999994</v>
      </c>
      <c r="I1064" s="223"/>
      <c r="J1064" s="219"/>
      <c r="K1064" s="219"/>
      <c r="L1064" s="224"/>
      <c r="M1064" s="225"/>
      <c r="N1064" s="226"/>
      <c r="O1064" s="226"/>
      <c r="P1064" s="226"/>
      <c r="Q1064" s="226"/>
      <c r="R1064" s="226"/>
      <c r="S1064" s="226"/>
      <c r="T1064" s="227"/>
      <c r="AT1064" s="228" t="s">
        <v>151</v>
      </c>
      <c r="AU1064" s="228" t="s">
        <v>91</v>
      </c>
      <c r="AV1064" s="14" t="s">
        <v>147</v>
      </c>
      <c r="AW1064" s="14" t="s">
        <v>42</v>
      </c>
      <c r="AX1064" s="14" t="s">
        <v>89</v>
      </c>
      <c r="AY1064" s="228" t="s">
        <v>139</v>
      </c>
    </row>
    <row r="1065" spans="1:65" s="2" customFormat="1" ht="24.2" customHeight="1">
      <c r="A1065" s="36"/>
      <c r="B1065" s="37"/>
      <c r="C1065" s="208" t="s">
        <v>1527</v>
      </c>
      <c r="D1065" s="208" t="s">
        <v>153</v>
      </c>
      <c r="E1065" s="209" t="s">
        <v>1528</v>
      </c>
      <c r="F1065" s="210" t="s">
        <v>1529</v>
      </c>
      <c r="G1065" s="211" t="s">
        <v>198</v>
      </c>
      <c r="H1065" s="212">
        <v>721.06299999999999</v>
      </c>
      <c r="I1065" s="213"/>
      <c r="J1065" s="214">
        <f>ROUND(I1065*H1065,2)</f>
        <v>0</v>
      </c>
      <c r="K1065" s="210" t="s">
        <v>146</v>
      </c>
      <c r="L1065" s="215"/>
      <c r="M1065" s="216" t="s">
        <v>44</v>
      </c>
      <c r="N1065" s="217" t="s">
        <v>53</v>
      </c>
      <c r="O1065" s="66"/>
      <c r="P1065" s="187">
        <f>O1065*H1065</f>
        <v>0</v>
      </c>
      <c r="Q1065" s="187">
        <v>8.0000000000000007E-5</v>
      </c>
      <c r="R1065" s="187">
        <f>Q1065*H1065</f>
        <v>5.7685040000000007E-2</v>
      </c>
      <c r="S1065" s="187">
        <v>0</v>
      </c>
      <c r="T1065" s="188">
        <f>S1065*H1065</f>
        <v>0</v>
      </c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R1065" s="189" t="s">
        <v>343</v>
      </c>
      <c r="AT1065" s="189" t="s">
        <v>153</v>
      </c>
      <c r="AU1065" s="189" t="s">
        <v>91</v>
      </c>
      <c r="AY1065" s="18" t="s">
        <v>139</v>
      </c>
      <c r="BE1065" s="190">
        <f>IF(N1065="základní",J1065,0)</f>
        <v>0</v>
      </c>
      <c r="BF1065" s="190">
        <f>IF(N1065="snížená",J1065,0)</f>
        <v>0</v>
      </c>
      <c r="BG1065" s="190">
        <f>IF(N1065="zákl. přenesená",J1065,0)</f>
        <v>0</v>
      </c>
      <c r="BH1065" s="190">
        <f>IF(N1065="sníž. přenesená",J1065,0)</f>
        <v>0</v>
      </c>
      <c r="BI1065" s="190">
        <f>IF(N1065="nulová",J1065,0)</f>
        <v>0</v>
      </c>
      <c r="BJ1065" s="18" t="s">
        <v>89</v>
      </c>
      <c r="BK1065" s="190">
        <f>ROUND(I1065*H1065,2)</f>
        <v>0</v>
      </c>
      <c r="BL1065" s="18" t="s">
        <v>237</v>
      </c>
      <c r="BM1065" s="189" t="s">
        <v>1530</v>
      </c>
    </row>
    <row r="1066" spans="1:65" s="13" customFormat="1" ht="33.75">
      <c r="B1066" s="196"/>
      <c r="C1066" s="197"/>
      <c r="D1066" s="198" t="s">
        <v>151</v>
      </c>
      <c r="E1066" s="199" t="s">
        <v>44</v>
      </c>
      <c r="F1066" s="200" t="s">
        <v>803</v>
      </c>
      <c r="G1066" s="197"/>
      <c r="H1066" s="201">
        <v>171.56800000000001</v>
      </c>
      <c r="I1066" s="202"/>
      <c r="J1066" s="197"/>
      <c r="K1066" s="197"/>
      <c r="L1066" s="203"/>
      <c r="M1066" s="204"/>
      <c r="N1066" s="205"/>
      <c r="O1066" s="205"/>
      <c r="P1066" s="205"/>
      <c r="Q1066" s="205"/>
      <c r="R1066" s="205"/>
      <c r="S1066" s="205"/>
      <c r="T1066" s="206"/>
      <c r="AT1066" s="207" t="s">
        <v>151</v>
      </c>
      <c r="AU1066" s="207" t="s">
        <v>91</v>
      </c>
      <c r="AV1066" s="13" t="s">
        <v>91</v>
      </c>
      <c r="AW1066" s="13" t="s">
        <v>42</v>
      </c>
      <c r="AX1066" s="13" t="s">
        <v>82</v>
      </c>
      <c r="AY1066" s="207" t="s">
        <v>139</v>
      </c>
    </row>
    <row r="1067" spans="1:65" s="13" customFormat="1" ht="33.75">
      <c r="B1067" s="196"/>
      <c r="C1067" s="197"/>
      <c r="D1067" s="198" t="s">
        <v>151</v>
      </c>
      <c r="E1067" s="199" t="s">
        <v>44</v>
      </c>
      <c r="F1067" s="200" t="s">
        <v>804</v>
      </c>
      <c r="G1067" s="197"/>
      <c r="H1067" s="201">
        <v>271.72300000000001</v>
      </c>
      <c r="I1067" s="202"/>
      <c r="J1067" s="197"/>
      <c r="K1067" s="197"/>
      <c r="L1067" s="203"/>
      <c r="M1067" s="204"/>
      <c r="N1067" s="205"/>
      <c r="O1067" s="205"/>
      <c r="P1067" s="205"/>
      <c r="Q1067" s="205"/>
      <c r="R1067" s="205"/>
      <c r="S1067" s="205"/>
      <c r="T1067" s="206"/>
      <c r="AT1067" s="207" t="s">
        <v>151</v>
      </c>
      <c r="AU1067" s="207" t="s">
        <v>91</v>
      </c>
      <c r="AV1067" s="13" t="s">
        <v>91</v>
      </c>
      <c r="AW1067" s="13" t="s">
        <v>42</v>
      </c>
      <c r="AX1067" s="13" t="s">
        <v>82</v>
      </c>
      <c r="AY1067" s="207" t="s">
        <v>139</v>
      </c>
    </row>
    <row r="1068" spans="1:65" s="13" customFormat="1">
      <c r="B1068" s="196"/>
      <c r="C1068" s="197"/>
      <c r="D1068" s="198" t="s">
        <v>151</v>
      </c>
      <c r="E1068" s="199" t="s">
        <v>44</v>
      </c>
      <c r="F1068" s="200" t="s">
        <v>805</v>
      </c>
      <c r="G1068" s="197"/>
      <c r="H1068" s="201">
        <v>42.951999999999998</v>
      </c>
      <c r="I1068" s="202"/>
      <c r="J1068" s="197"/>
      <c r="K1068" s="197"/>
      <c r="L1068" s="203"/>
      <c r="M1068" s="204"/>
      <c r="N1068" s="205"/>
      <c r="O1068" s="205"/>
      <c r="P1068" s="205"/>
      <c r="Q1068" s="205"/>
      <c r="R1068" s="205"/>
      <c r="S1068" s="205"/>
      <c r="T1068" s="206"/>
      <c r="AT1068" s="207" t="s">
        <v>151</v>
      </c>
      <c r="AU1068" s="207" t="s">
        <v>91</v>
      </c>
      <c r="AV1068" s="13" t="s">
        <v>91</v>
      </c>
      <c r="AW1068" s="13" t="s">
        <v>42</v>
      </c>
      <c r="AX1068" s="13" t="s">
        <v>82</v>
      </c>
      <c r="AY1068" s="207" t="s">
        <v>139</v>
      </c>
    </row>
    <row r="1069" spans="1:65" s="13" customFormat="1">
      <c r="B1069" s="196"/>
      <c r="C1069" s="197"/>
      <c r="D1069" s="198" t="s">
        <v>151</v>
      </c>
      <c r="E1069" s="199" t="s">
        <v>44</v>
      </c>
      <c r="F1069" s="200" t="s">
        <v>806</v>
      </c>
      <c r="G1069" s="197"/>
      <c r="H1069" s="201">
        <v>111.13</v>
      </c>
      <c r="I1069" s="202"/>
      <c r="J1069" s="197"/>
      <c r="K1069" s="197"/>
      <c r="L1069" s="203"/>
      <c r="M1069" s="204"/>
      <c r="N1069" s="205"/>
      <c r="O1069" s="205"/>
      <c r="P1069" s="205"/>
      <c r="Q1069" s="205"/>
      <c r="R1069" s="205"/>
      <c r="S1069" s="205"/>
      <c r="T1069" s="206"/>
      <c r="AT1069" s="207" t="s">
        <v>151</v>
      </c>
      <c r="AU1069" s="207" t="s">
        <v>91</v>
      </c>
      <c r="AV1069" s="13" t="s">
        <v>91</v>
      </c>
      <c r="AW1069" s="13" t="s">
        <v>42</v>
      </c>
      <c r="AX1069" s="13" t="s">
        <v>82</v>
      </c>
      <c r="AY1069" s="207" t="s">
        <v>139</v>
      </c>
    </row>
    <row r="1070" spans="1:65" s="13" customFormat="1" ht="22.5">
      <c r="B1070" s="196"/>
      <c r="C1070" s="197"/>
      <c r="D1070" s="198" t="s">
        <v>151</v>
      </c>
      <c r="E1070" s="199" t="s">
        <v>44</v>
      </c>
      <c r="F1070" s="200" t="s">
        <v>807</v>
      </c>
      <c r="G1070" s="197"/>
      <c r="H1070" s="201">
        <v>58.139000000000003</v>
      </c>
      <c r="I1070" s="202"/>
      <c r="J1070" s="197"/>
      <c r="K1070" s="197"/>
      <c r="L1070" s="203"/>
      <c r="M1070" s="204"/>
      <c r="N1070" s="205"/>
      <c r="O1070" s="205"/>
      <c r="P1070" s="205"/>
      <c r="Q1070" s="205"/>
      <c r="R1070" s="205"/>
      <c r="S1070" s="205"/>
      <c r="T1070" s="206"/>
      <c r="AT1070" s="207" t="s">
        <v>151</v>
      </c>
      <c r="AU1070" s="207" t="s">
        <v>91</v>
      </c>
      <c r="AV1070" s="13" t="s">
        <v>91</v>
      </c>
      <c r="AW1070" s="13" t="s">
        <v>42</v>
      </c>
      <c r="AX1070" s="13" t="s">
        <v>82</v>
      </c>
      <c r="AY1070" s="207" t="s">
        <v>139</v>
      </c>
    </row>
    <row r="1071" spans="1:65" s="14" customFormat="1">
      <c r="B1071" s="218"/>
      <c r="C1071" s="219"/>
      <c r="D1071" s="198" t="s">
        <v>151</v>
      </c>
      <c r="E1071" s="220" t="s">
        <v>44</v>
      </c>
      <c r="F1071" s="221" t="s">
        <v>168</v>
      </c>
      <c r="G1071" s="219"/>
      <c r="H1071" s="222">
        <v>655.51199999999994</v>
      </c>
      <c r="I1071" s="223"/>
      <c r="J1071" s="219"/>
      <c r="K1071" s="219"/>
      <c r="L1071" s="224"/>
      <c r="M1071" s="225"/>
      <c r="N1071" s="226"/>
      <c r="O1071" s="226"/>
      <c r="P1071" s="226"/>
      <c r="Q1071" s="226"/>
      <c r="R1071" s="226"/>
      <c r="S1071" s="226"/>
      <c r="T1071" s="227"/>
      <c r="AT1071" s="228" t="s">
        <v>151</v>
      </c>
      <c r="AU1071" s="228" t="s">
        <v>91</v>
      </c>
      <c r="AV1071" s="14" t="s">
        <v>147</v>
      </c>
      <c r="AW1071" s="14" t="s">
        <v>42</v>
      </c>
      <c r="AX1071" s="14" t="s">
        <v>89</v>
      </c>
      <c r="AY1071" s="228" t="s">
        <v>139</v>
      </c>
    </row>
    <row r="1072" spans="1:65" s="13" customFormat="1">
      <c r="B1072" s="196"/>
      <c r="C1072" s="197"/>
      <c r="D1072" s="198" t="s">
        <v>151</v>
      </c>
      <c r="E1072" s="197"/>
      <c r="F1072" s="200" t="s">
        <v>1531</v>
      </c>
      <c r="G1072" s="197"/>
      <c r="H1072" s="201">
        <v>721.06299999999999</v>
      </c>
      <c r="I1072" s="202"/>
      <c r="J1072" s="197"/>
      <c r="K1072" s="197"/>
      <c r="L1072" s="203"/>
      <c r="M1072" s="204"/>
      <c r="N1072" s="205"/>
      <c r="O1072" s="205"/>
      <c r="P1072" s="205"/>
      <c r="Q1072" s="205"/>
      <c r="R1072" s="205"/>
      <c r="S1072" s="205"/>
      <c r="T1072" s="206"/>
      <c r="AT1072" s="207" t="s">
        <v>151</v>
      </c>
      <c r="AU1072" s="207" t="s">
        <v>91</v>
      </c>
      <c r="AV1072" s="13" t="s">
        <v>91</v>
      </c>
      <c r="AW1072" s="13" t="s">
        <v>4</v>
      </c>
      <c r="AX1072" s="13" t="s">
        <v>89</v>
      </c>
      <c r="AY1072" s="207" t="s">
        <v>139</v>
      </c>
    </row>
    <row r="1073" spans="1:65" s="2" customFormat="1" ht="33" customHeight="1">
      <c r="A1073" s="36"/>
      <c r="B1073" s="37"/>
      <c r="C1073" s="178" t="s">
        <v>1532</v>
      </c>
      <c r="D1073" s="178" t="s">
        <v>142</v>
      </c>
      <c r="E1073" s="179" t="s">
        <v>1533</v>
      </c>
      <c r="F1073" s="180" t="s">
        <v>1534</v>
      </c>
      <c r="G1073" s="181" t="s">
        <v>547</v>
      </c>
      <c r="H1073" s="182">
        <v>5</v>
      </c>
      <c r="I1073" s="183"/>
      <c r="J1073" s="184">
        <f>ROUND(I1073*H1073,2)</f>
        <v>0</v>
      </c>
      <c r="K1073" s="180" t="s">
        <v>146</v>
      </c>
      <c r="L1073" s="41"/>
      <c r="M1073" s="185" t="s">
        <v>44</v>
      </c>
      <c r="N1073" s="186" t="s">
        <v>53</v>
      </c>
      <c r="O1073" s="66"/>
      <c r="P1073" s="187">
        <f>O1073*H1073</f>
        <v>0</v>
      </c>
      <c r="Q1073" s="187">
        <v>1.0000000000000001E-5</v>
      </c>
      <c r="R1073" s="187">
        <f>Q1073*H1073</f>
        <v>5.0000000000000002E-5</v>
      </c>
      <c r="S1073" s="187">
        <v>0</v>
      </c>
      <c r="T1073" s="188">
        <f>S1073*H1073</f>
        <v>0</v>
      </c>
      <c r="U1073" s="36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R1073" s="189" t="s">
        <v>237</v>
      </c>
      <c r="AT1073" s="189" t="s">
        <v>142</v>
      </c>
      <c r="AU1073" s="189" t="s">
        <v>91</v>
      </c>
      <c r="AY1073" s="18" t="s">
        <v>139</v>
      </c>
      <c r="BE1073" s="190">
        <f>IF(N1073="základní",J1073,0)</f>
        <v>0</v>
      </c>
      <c r="BF1073" s="190">
        <f>IF(N1073="snížená",J1073,0)</f>
        <v>0</v>
      </c>
      <c r="BG1073" s="190">
        <f>IF(N1073="zákl. přenesená",J1073,0)</f>
        <v>0</v>
      </c>
      <c r="BH1073" s="190">
        <f>IF(N1073="sníž. přenesená",J1073,0)</f>
        <v>0</v>
      </c>
      <c r="BI1073" s="190">
        <f>IF(N1073="nulová",J1073,0)</f>
        <v>0</v>
      </c>
      <c r="BJ1073" s="18" t="s">
        <v>89</v>
      </c>
      <c r="BK1073" s="190">
        <f>ROUND(I1073*H1073,2)</f>
        <v>0</v>
      </c>
      <c r="BL1073" s="18" t="s">
        <v>237</v>
      </c>
      <c r="BM1073" s="189" t="s">
        <v>1535</v>
      </c>
    </row>
    <row r="1074" spans="1:65" s="2" customFormat="1">
      <c r="A1074" s="36"/>
      <c r="B1074" s="37"/>
      <c r="C1074" s="38"/>
      <c r="D1074" s="191" t="s">
        <v>149</v>
      </c>
      <c r="E1074" s="38"/>
      <c r="F1074" s="192" t="s">
        <v>1536</v>
      </c>
      <c r="G1074" s="38"/>
      <c r="H1074" s="38"/>
      <c r="I1074" s="193"/>
      <c r="J1074" s="38"/>
      <c r="K1074" s="38"/>
      <c r="L1074" s="41"/>
      <c r="M1074" s="194"/>
      <c r="N1074" s="195"/>
      <c r="O1074" s="66"/>
      <c r="P1074" s="66"/>
      <c r="Q1074" s="66"/>
      <c r="R1074" s="66"/>
      <c r="S1074" s="66"/>
      <c r="T1074" s="67"/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T1074" s="18" t="s">
        <v>149</v>
      </c>
      <c r="AU1074" s="18" t="s">
        <v>91</v>
      </c>
    </row>
    <row r="1075" spans="1:65" s="13" customFormat="1">
      <c r="B1075" s="196"/>
      <c r="C1075" s="197"/>
      <c r="D1075" s="198" t="s">
        <v>151</v>
      </c>
      <c r="E1075" s="199" t="s">
        <v>44</v>
      </c>
      <c r="F1075" s="200" t="s">
        <v>1448</v>
      </c>
      <c r="G1075" s="197"/>
      <c r="H1075" s="201">
        <v>1</v>
      </c>
      <c r="I1075" s="202"/>
      <c r="J1075" s="197"/>
      <c r="K1075" s="197"/>
      <c r="L1075" s="203"/>
      <c r="M1075" s="204"/>
      <c r="N1075" s="205"/>
      <c r="O1075" s="205"/>
      <c r="P1075" s="205"/>
      <c r="Q1075" s="205"/>
      <c r="R1075" s="205"/>
      <c r="S1075" s="205"/>
      <c r="T1075" s="206"/>
      <c r="AT1075" s="207" t="s">
        <v>151</v>
      </c>
      <c r="AU1075" s="207" t="s">
        <v>91</v>
      </c>
      <c r="AV1075" s="13" t="s">
        <v>91</v>
      </c>
      <c r="AW1075" s="13" t="s">
        <v>42</v>
      </c>
      <c r="AX1075" s="13" t="s">
        <v>82</v>
      </c>
      <c r="AY1075" s="207" t="s">
        <v>139</v>
      </c>
    </row>
    <row r="1076" spans="1:65" s="13" customFormat="1">
      <c r="B1076" s="196"/>
      <c r="C1076" s="197"/>
      <c r="D1076" s="198" t="s">
        <v>151</v>
      </c>
      <c r="E1076" s="199" t="s">
        <v>44</v>
      </c>
      <c r="F1076" s="200" t="s">
        <v>1018</v>
      </c>
      <c r="G1076" s="197"/>
      <c r="H1076" s="201">
        <v>1</v>
      </c>
      <c r="I1076" s="202"/>
      <c r="J1076" s="197"/>
      <c r="K1076" s="197"/>
      <c r="L1076" s="203"/>
      <c r="M1076" s="204"/>
      <c r="N1076" s="205"/>
      <c r="O1076" s="205"/>
      <c r="P1076" s="205"/>
      <c r="Q1076" s="205"/>
      <c r="R1076" s="205"/>
      <c r="S1076" s="205"/>
      <c r="T1076" s="206"/>
      <c r="AT1076" s="207" t="s">
        <v>151</v>
      </c>
      <c r="AU1076" s="207" t="s">
        <v>91</v>
      </c>
      <c r="AV1076" s="13" t="s">
        <v>91</v>
      </c>
      <c r="AW1076" s="13" t="s">
        <v>42</v>
      </c>
      <c r="AX1076" s="13" t="s">
        <v>82</v>
      </c>
      <c r="AY1076" s="207" t="s">
        <v>139</v>
      </c>
    </row>
    <row r="1077" spans="1:65" s="13" customFormat="1">
      <c r="B1077" s="196"/>
      <c r="C1077" s="197"/>
      <c r="D1077" s="198" t="s">
        <v>151</v>
      </c>
      <c r="E1077" s="199" t="s">
        <v>44</v>
      </c>
      <c r="F1077" s="200" t="s">
        <v>1019</v>
      </c>
      <c r="G1077" s="197"/>
      <c r="H1077" s="201">
        <v>3</v>
      </c>
      <c r="I1077" s="202"/>
      <c r="J1077" s="197"/>
      <c r="K1077" s="197"/>
      <c r="L1077" s="203"/>
      <c r="M1077" s="204"/>
      <c r="N1077" s="205"/>
      <c r="O1077" s="205"/>
      <c r="P1077" s="205"/>
      <c r="Q1077" s="205"/>
      <c r="R1077" s="205"/>
      <c r="S1077" s="205"/>
      <c r="T1077" s="206"/>
      <c r="AT1077" s="207" t="s">
        <v>151</v>
      </c>
      <c r="AU1077" s="207" t="s">
        <v>91</v>
      </c>
      <c r="AV1077" s="13" t="s">
        <v>91</v>
      </c>
      <c r="AW1077" s="13" t="s">
        <v>42</v>
      </c>
      <c r="AX1077" s="13" t="s">
        <v>82</v>
      </c>
      <c r="AY1077" s="207" t="s">
        <v>139</v>
      </c>
    </row>
    <row r="1078" spans="1:65" s="14" customFormat="1">
      <c r="B1078" s="218"/>
      <c r="C1078" s="219"/>
      <c r="D1078" s="198" t="s">
        <v>151</v>
      </c>
      <c r="E1078" s="220" t="s">
        <v>44</v>
      </c>
      <c r="F1078" s="221" t="s">
        <v>168</v>
      </c>
      <c r="G1078" s="219"/>
      <c r="H1078" s="222">
        <v>5</v>
      </c>
      <c r="I1078" s="223"/>
      <c r="J1078" s="219"/>
      <c r="K1078" s="219"/>
      <c r="L1078" s="224"/>
      <c r="M1078" s="225"/>
      <c r="N1078" s="226"/>
      <c r="O1078" s="226"/>
      <c r="P1078" s="226"/>
      <c r="Q1078" s="226"/>
      <c r="R1078" s="226"/>
      <c r="S1078" s="226"/>
      <c r="T1078" s="227"/>
      <c r="AT1078" s="228" t="s">
        <v>151</v>
      </c>
      <c r="AU1078" s="228" t="s">
        <v>91</v>
      </c>
      <c r="AV1078" s="14" t="s">
        <v>147</v>
      </c>
      <c r="AW1078" s="14" t="s">
        <v>42</v>
      </c>
      <c r="AX1078" s="14" t="s">
        <v>89</v>
      </c>
      <c r="AY1078" s="228" t="s">
        <v>139</v>
      </c>
    </row>
    <row r="1079" spans="1:65" s="2" customFormat="1" ht="33" customHeight="1">
      <c r="A1079" s="36"/>
      <c r="B1079" s="37"/>
      <c r="C1079" s="178" t="s">
        <v>1537</v>
      </c>
      <c r="D1079" s="178" t="s">
        <v>142</v>
      </c>
      <c r="E1079" s="179" t="s">
        <v>1538</v>
      </c>
      <c r="F1079" s="180" t="s">
        <v>1539</v>
      </c>
      <c r="G1079" s="181" t="s">
        <v>547</v>
      </c>
      <c r="H1079" s="182">
        <v>20</v>
      </c>
      <c r="I1079" s="183"/>
      <c r="J1079" s="184">
        <f>ROUND(I1079*H1079,2)</f>
        <v>0</v>
      </c>
      <c r="K1079" s="180" t="s">
        <v>146</v>
      </c>
      <c r="L1079" s="41"/>
      <c r="M1079" s="185" t="s">
        <v>44</v>
      </c>
      <c r="N1079" s="186" t="s">
        <v>53</v>
      </c>
      <c r="O1079" s="66"/>
      <c r="P1079" s="187">
        <f>O1079*H1079</f>
        <v>0</v>
      </c>
      <c r="Q1079" s="187">
        <v>4.0000000000000003E-5</v>
      </c>
      <c r="R1079" s="187">
        <f>Q1079*H1079</f>
        <v>8.0000000000000004E-4</v>
      </c>
      <c r="S1079" s="187">
        <v>0</v>
      </c>
      <c r="T1079" s="188">
        <f>S1079*H1079</f>
        <v>0</v>
      </c>
      <c r="U1079" s="36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R1079" s="189" t="s">
        <v>237</v>
      </c>
      <c r="AT1079" s="189" t="s">
        <v>142</v>
      </c>
      <c r="AU1079" s="189" t="s">
        <v>91</v>
      </c>
      <c r="AY1079" s="18" t="s">
        <v>139</v>
      </c>
      <c r="BE1079" s="190">
        <f>IF(N1079="základní",J1079,0)</f>
        <v>0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8" t="s">
        <v>89</v>
      </c>
      <c r="BK1079" s="190">
        <f>ROUND(I1079*H1079,2)</f>
        <v>0</v>
      </c>
      <c r="BL1079" s="18" t="s">
        <v>237</v>
      </c>
      <c r="BM1079" s="189" t="s">
        <v>1540</v>
      </c>
    </row>
    <row r="1080" spans="1:65" s="2" customFormat="1">
      <c r="A1080" s="36"/>
      <c r="B1080" s="37"/>
      <c r="C1080" s="38"/>
      <c r="D1080" s="191" t="s">
        <v>149</v>
      </c>
      <c r="E1080" s="38"/>
      <c r="F1080" s="192" t="s">
        <v>1541</v>
      </c>
      <c r="G1080" s="38"/>
      <c r="H1080" s="38"/>
      <c r="I1080" s="193"/>
      <c r="J1080" s="38"/>
      <c r="K1080" s="38"/>
      <c r="L1080" s="41"/>
      <c r="M1080" s="194"/>
      <c r="N1080" s="195"/>
      <c r="O1080" s="66"/>
      <c r="P1080" s="66"/>
      <c r="Q1080" s="66"/>
      <c r="R1080" s="66"/>
      <c r="S1080" s="66"/>
      <c r="T1080" s="67"/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T1080" s="18" t="s">
        <v>149</v>
      </c>
      <c r="AU1080" s="18" t="s">
        <v>91</v>
      </c>
    </row>
    <row r="1081" spans="1:65" s="13" customFormat="1">
      <c r="B1081" s="196"/>
      <c r="C1081" s="197"/>
      <c r="D1081" s="198" t="s">
        <v>151</v>
      </c>
      <c r="E1081" s="199" t="s">
        <v>44</v>
      </c>
      <c r="F1081" s="200" t="s">
        <v>1542</v>
      </c>
      <c r="G1081" s="197"/>
      <c r="H1081" s="201">
        <v>12</v>
      </c>
      <c r="I1081" s="202"/>
      <c r="J1081" s="197"/>
      <c r="K1081" s="197"/>
      <c r="L1081" s="203"/>
      <c r="M1081" s="204"/>
      <c r="N1081" s="205"/>
      <c r="O1081" s="205"/>
      <c r="P1081" s="205"/>
      <c r="Q1081" s="205"/>
      <c r="R1081" s="205"/>
      <c r="S1081" s="205"/>
      <c r="T1081" s="206"/>
      <c r="AT1081" s="207" t="s">
        <v>151</v>
      </c>
      <c r="AU1081" s="207" t="s">
        <v>91</v>
      </c>
      <c r="AV1081" s="13" t="s">
        <v>91</v>
      </c>
      <c r="AW1081" s="13" t="s">
        <v>42</v>
      </c>
      <c r="AX1081" s="13" t="s">
        <v>82</v>
      </c>
      <c r="AY1081" s="207" t="s">
        <v>139</v>
      </c>
    </row>
    <row r="1082" spans="1:65" s="13" customFormat="1">
      <c r="B1082" s="196"/>
      <c r="C1082" s="197"/>
      <c r="D1082" s="198" t="s">
        <v>151</v>
      </c>
      <c r="E1082" s="199" t="s">
        <v>44</v>
      </c>
      <c r="F1082" s="200" t="s">
        <v>1169</v>
      </c>
      <c r="G1082" s="197"/>
      <c r="H1082" s="201">
        <v>6</v>
      </c>
      <c r="I1082" s="202"/>
      <c r="J1082" s="197"/>
      <c r="K1082" s="197"/>
      <c r="L1082" s="203"/>
      <c r="M1082" s="204"/>
      <c r="N1082" s="205"/>
      <c r="O1082" s="205"/>
      <c r="P1082" s="205"/>
      <c r="Q1082" s="205"/>
      <c r="R1082" s="205"/>
      <c r="S1082" s="205"/>
      <c r="T1082" s="206"/>
      <c r="AT1082" s="207" t="s">
        <v>151</v>
      </c>
      <c r="AU1082" s="207" t="s">
        <v>91</v>
      </c>
      <c r="AV1082" s="13" t="s">
        <v>91</v>
      </c>
      <c r="AW1082" s="13" t="s">
        <v>42</v>
      </c>
      <c r="AX1082" s="13" t="s">
        <v>82</v>
      </c>
      <c r="AY1082" s="207" t="s">
        <v>139</v>
      </c>
    </row>
    <row r="1083" spans="1:65" s="13" customFormat="1">
      <c r="B1083" s="196"/>
      <c r="C1083" s="197"/>
      <c r="D1083" s="198" t="s">
        <v>151</v>
      </c>
      <c r="E1083" s="199" t="s">
        <v>44</v>
      </c>
      <c r="F1083" s="200" t="s">
        <v>1543</v>
      </c>
      <c r="G1083" s="197"/>
      <c r="H1083" s="201">
        <v>2</v>
      </c>
      <c r="I1083" s="202"/>
      <c r="J1083" s="197"/>
      <c r="K1083" s="197"/>
      <c r="L1083" s="203"/>
      <c r="M1083" s="204"/>
      <c r="N1083" s="205"/>
      <c r="O1083" s="205"/>
      <c r="P1083" s="205"/>
      <c r="Q1083" s="205"/>
      <c r="R1083" s="205"/>
      <c r="S1083" s="205"/>
      <c r="T1083" s="206"/>
      <c r="AT1083" s="207" t="s">
        <v>151</v>
      </c>
      <c r="AU1083" s="207" t="s">
        <v>91</v>
      </c>
      <c r="AV1083" s="13" t="s">
        <v>91</v>
      </c>
      <c r="AW1083" s="13" t="s">
        <v>42</v>
      </c>
      <c r="AX1083" s="13" t="s">
        <v>82</v>
      </c>
      <c r="AY1083" s="207" t="s">
        <v>139</v>
      </c>
    </row>
    <row r="1084" spans="1:65" s="14" customFormat="1">
      <c r="B1084" s="218"/>
      <c r="C1084" s="219"/>
      <c r="D1084" s="198" t="s">
        <v>151</v>
      </c>
      <c r="E1084" s="220" t="s">
        <v>44</v>
      </c>
      <c r="F1084" s="221" t="s">
        <v>168</v>
      </c>
      <c r="G1084" s="219"/>
      <c r="H1084" s="222">
        <v>20</v>
      </c>
      <c r="I1084" s="223"/>
      <c r="J1084" s="219"/>
      <c r="K1084" s="219"/>
      <c r="L1084" s="224"/>
      <c r="M1084" s="225"/>
      <c r="N1084" s="226"/>
      <c r="O1084" s="226"/>
      <c r="P1084" s="226"/>
      <c r="Q1084" s="226"/>
      <c r="R1084" s="226"/>
      <c r="S1084" s="226"/>
      <c r="T1084" s="227"/>
      <c r="AT1084" s="228" t="s">
        <v>151</v>
      </c>
      <c r="AU1084" s="228" t="s">
        <v>91</v>
      </c>
      <c r="AV1084" s="14" t="s">
        <v>147</v>
      </c>
      <c r="AW1084" s="14" t="s">
        <v>42</v>
      </c>
      <c r="AX1084" s="14" t="s">
        <v>89</v>
      </c>
      <c r="AY1084" s="228" t="s">
        <v>139</v>
      </c>
    </row>
    <row r="1085" spans="1:65" s="2" customFormat="1" ht="24.2" customHeight="1">
      <c r="A1085" s="36"/>
      <c r="B1085" s="37"/>
      <c r="C1085" s="178" t="s">
        <v>1544</v>
      </c>
      <c r="D1085" s="178" t="s">
        <v>142</v>
      </c>
      <c r="E1085" s="179" t="s">
        <v>1545</v>
      </c>
      <c r="F1085" s="180" t="s">
        <v>1546</v>
      </c>
      <c r="G1085" s="181" t="s">
        <v>198</v>
      </c>
      <c r="H1085" s="182">
        <v>38.451999999999998</v>
      </c>
      <c r="I1085" s="183"/>
      <c r="J1085" s="184">
        <f>ROUND(I1085*H1085,2)</f>
        <v>0</v>
      </c>
      <c r="K1085" s="180" t="s">
        <v>146</v>
      </c>
      <c r="L1085" s="41"/>
      <c r="M1085" s="185" t="s">
        <v>44</v>
      </c>
      <c r="N1085" s="186" t="s">
        <v>53</v>
      </c>
      <c r="O1085" s="66"/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R1085" s="189" t="s">
        <v>237</v>
      </c>
      <c r="AT1085" s="189" t="s">
        <v>142</v>
      </c>
      <c r="AU1085" s="189" t="s">
        <v>91</v>
      </c>
      <c r="AY1085" s="18" t="s">
        <v>139</v>
      </c>
      <c r="BE1085" s="190">
        <f>IF(N1085="základní",J1085,0)</f>
        <v>0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8" t="s">
        <v>89</v>
      </c>
      <c r="BK1085" s="190">
        <f>ROUND(I1085*H1085,2)</f>
        <v>0</v>
      </c>
      <c r="BL1085" s="18" t="s">
        <v>237</v>
      </c>
      <c r="BM1085" s="189" t="s">
        <v>1547</v>
      </c>
    </row>
    <row r="1086" spans="1:65" s="2" customFormat="1">
      <c r="A1086" s="36"/>
      <c r="B1086" s="37"/>
      <c r="C1086" s="38"/>
      <c r="D1086" s="191" t="s">
        <v>149</v>
      </c>
      <c r="E1086" s="38"/>
      <c r="F1086" s="192" t="s">
        <v>1548</v>
      </c>
      <c r="G1086" s="38"/>
      <c r="H1086" s="38"/>
      <c r="I1086" s="193"/>
      <c r="J1086" s="38"/>
      <c r="K1086" s="38"/>
      <c r="L1086" s="41"/>
      <c r="M1086" s="194"/>
      <c r="N1086" s="195"/>
      <c r="O1086" s="66"/>
      <c r="P1086" s="66"/>
      <c r="Q1086" s="66"/>
      <c r="R1086" s="66"/>
      <c r="S1086" s="66"/>
      <c r="T1086" s="67"/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T1086" s="18" t="s">
        <v>149</v>
      </c>
      <c r="AU1086" s="18" t="s">
        <v>91</v>
      </c>
    </row>
    <row r="1087" spans="1:65" s="13" customFormat="1">
      <c r="B1087" s="196"/>
      <c r="C1087" s="197"/>
      <c r="D1087" s="198" t="s">
        <v>151</v>
      </c>
      <c r="E1087" s="199" t="s">
        <v>44</v>
      </c>
      <c r="F1087" s="200" t="s">
        <v>1385</v>
      </c>
      <c r="G1087" s="197"/>
      <c r="H1087" s="201">
        <v>17.251999999999999</v>
      </c>
      <c r="I1087" s="202"/>
      <c r="J1087" s="197"/>
      <c r="K1087" s="197"/>
      <c r="L1087" s="203"/>
      <c r="M1087" s="204"/>
      <c r="N1087" s="205"/>
      <c r="O1087" s="205"/>
      <c r="P1087" s="205"/>
      <c r="Q1087" s="205"/>
      <c r="R1087" s="205"/>
      <c r="S1087" s="205"/>
      <c r="T1087" s="206"/>
      <c r="AT1087" s="207" t="s">
        <v>151</v>
      </c>
      <c r="AU1087" s="207" t="s">
        <v>91</v>
      </c>
      <c r="AV1087" s="13" t="s">
        <v>91</v>
      </c>
      <c r="AW1087" s="13" t="s">
        <v>42</v>
      </c>
      <c r="AX1087" s="13" t="s">
        <v>82</v>
      </c>
      <c r="AY1087" s="207" t="s">
        <v>139</v>
      </c>
    </row>
    <row r="1088" spans="1:65" s="13" customFormat="1">
      <c r="B1088" s="196"/>
      <c r="C1088" s="197"/>
      <c r="D1088" s="198" t="s">
        <v>151</v>
      </c>
      <c r="E1088" s="199" t="s">
        <v>44</v>
      </c>
      <c r="F1088" s="200" t="s">
        <v>1391</v>
      </c>
      <c r="G1088" s="197"/>
      <c r="H1088" s="201">
        <v>21.2</v>
      </c>
      <c r="I1088" s="202"/>
      <c r="J1088" s="197"/>
      <c r="K1088" s="197"/>
      <c r="L1088" s="203"/>
      <c r="M1088" s="204"/>
      <c r="N1088" s="205"/>
      <c r="O1088" s="205"/>
      <c r="P1088" s="205"/>
      <c r="Q1088" s="205"/>
      <c r="R1088" s="205"/>
      <c r="S1088" s="205"/>
      <c r="T1088" s="206"/>
      <c r="AT1088" s="207" t="s">
        <v>151</v>
      </c>
      <c r="AU1088" s="207" t="s">
        <v>91</v>
      </c>
      <c r="AV1088" s="13" t="s">
        <v>91</v>
      </c>
      <c r="AW1088" s="13" t="s">
        <v>42</v>
      </c>
      <c r="AX1088" s="13" t="s">
        <v>82</v>
      </c>
      <c r="AY1088" s="207" t="s">
        <v>139</v>
      </c>
    </row>
    <row r="1089" spans="1:65" s="14" customFormat="1">
      <c r="B1089" s="218"/>
      <c r="C1089" s="219"/>
      <c r="D1089" s="198" t="s">
        <v>151</v>
      </c>
      <c r="E1089" s="220" t="s">
        <v>44</v>
      </c>
      <c r="F1089" s="221" t="s">
        <v>168</v>
      </c>
      <c r="G1089" s="219"/>
      <c r="H1089" s="222">
        <v>38.451999999999998</v>
      </c>
      <c r="I1089" s="223"/>
      <c r="J1089" s="219"/>
      <c r="K1089" s="219"/>
      <c r="L1089" s="224"/>
      <c r="M1089" s="225"/>
      <c r="N1089" s="226"/>
      <c r="O1089" s="226"/>
      <c r="P1089" s="226"/>
      <c r="Q1089" s="226"/>
      <c r="R1089" s="226"/>
      <c r="S1089" s="226"/>
      <c r="T1089" s="227"/>
      <c r="AT1089" s="228" t="s">
        <v>151</v>
      </c>
      <c r="AU1089" s="228" t="s">
        <v>91</v>
      </c>
      <c r="AV1089" s="14" t="s">
        <v>147</v>
      </c>
      <c r="AW1089" s="14" t="s">
        <v>42</v>
      </c>
      <c r="AX1089" s="14" t="s">
        <v>89</v>
      </c>
      <c r="AY1089" s="228" t="s">
        <v>139</v>
      </c>
    </row>
    <row r="1090" spans="1:65" s="2" customFormat="1" ht="24.2" customHeight="1">
      <c r="A1090" s="36"/>
      <c r="B1090" s="37"/>
      <c r="C1090" s="208" t="s">
        <v>1549</v>
      </c>
      <c r="D1090" s="208" t="s">
        <v>153</v>
      </c>
      <c r="E1090" s="209" t="s">
        <v>1513</v>
      </c>
      <c r="F1090" s="210" t="s">
        <v>1514</v>
      </c>
      <c r="G1090" s="211" t="s">
        <v>162</v>
      </c>
      <c r="H1090" s="212">
        <v>29.608000000000001</v>
      </c>
      <c r="I1090" s="213"/>
      <c r="J1090" s="214">
        <f>ROUND(I1090*H1090,2)</f>
        <v>0</v>
      </c>
      <c r="K1090" s="210" t="s">
        <v>146</v>
      </c>
      <c r="L1090" s="215"/>
      <c r="M1090" s="216" t="s">
        <v>44</v>
      </c>
      <c r="N1090" s="217" t="s">
        <v>53</v>
      </c>
      <c r="O1090" s="66"/>
      <c r="P1090" s="187">
        <f>O1090*H1090</f>
        <v>0</v>
      </c>
      <c r="Q1090" s="187">
        <v>1.2999999999999999E-4</v>
      </c>
      <c r="R1090" s="187">
        <f>Q1090*H1090</f>
        <v>3.8490399999999998E-3</v>
      </c>
      <c r="S1090" s="187">
        <v>0</v>
      </c>
      <c r="T1090" s="188">
        <f>S1090*H1090</f>
        <v>0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189" t="s">
        <v>343</v>
      </c>
      <c r="AT1090" s="189" t="s">
        <v>153</v>
      </c>
      <c r="AU1090" s="189" t="s">
        <v>91</v>
      </c>
      <c r="AY1090" s="18" t="s">
        <v>139</v>
      </c>
      <c r="BE1090" s="190">
        <f>IF(N1090="základní",J1090,0)</f>
        <v>0</v>
      </c>
      <c r="BF1090" s="190">
        <f>IF(N1090="snížená",J1090,0)</f>
        <v>0</v>
      </c>
      <c r="BG1090" s="190">
        <f>IF(N1090="zákl. přenesená",J1090,0)</f>
        <v>0</v>
      </c>
      <c r="BH1090" s="190">
        <f>IF(N1090="sníž. přenesená",J1090,0)</f>
        <v>0</v>
      </c>
      <c r="BI1090" s="190">
        <f>IF(N1090="nulová",J1090,0)</f>
        <v>0</v>
      </c>
      <c r="BJ1090" s="18" t="s">
        <v>89</v>
      </c>
      <c r="BK1090" s="190">
        <f>ROUND(I1090*H1090,2)</f>
        <v>0</v>
      </c>
      <c r="BL1090" s="18" t="s">
        <v>237</v>
      </c>
      <c r="BM1090" s="189" t="s">
        <v>1550</v>
      </c>
    </row>
    <row r="1091" spans="1:65" s="13" customFormat="1">
      <c r="B1091" s="196"/>
      <c r="C1091" s="197"/>
      <c r="D1091" s="198" t="s">
        <v>151</v>
      </c>
      <c r="E1091" s="199" t="s">
        <v>44</v>
      </c>
      <c r="F1091" s="200" t="s">
        <v>1551</v>
      </c>
      <c r="G1091" s="197"/>
      <c r="H1091" s="201">
        <v>12.076000000000001</v>
      </c>
      <c r="I1091" s="202"/>
      <c r="J1091" s="197"/>
      <c r="K1091" s="197"/>
      <c r="L1091" s="203"/>
      <c r="M1091" s="204"/>
      <c r="N1091" s="205"/>
      <c r="O1091" s="205"/>
      <c r="P1091" s="205"/>
      <c r="Q1091" s="205"/>
      <c r="R1091" s="205"/>
      <c r="S1091" s="205"/>
      <c r="T1091" s="206"/>
      <c r="AT1091" s="207" t="s">
        <v>151</v>
      </c>
      <c r="AU1091" s="207" t="s">
        <v>91</v>
      </c>
      <c r="AV1091" s="13" t="s">
        <v>91</v>
      </c>
      <c r="AW1091" s="13" t="s">
        <v>42</v>
      </c>
      <c r="AX1091" s="13" t="s">
        <v>82</v>
      </c>
      <c r="AY1091" s="207" t="s">
        <v>139</v>
      </c>
    </row>
    <row r="1092" spans="1:65" s="13" customFormat="1">
      <c r="B1092" s="196"/>
      <c r="C1092" s="197"/>
      <c r="D1092" s="198" t="s">
        <v>151</v>
      </c>
      <c r="E1092" s="199" t="s">
        <v>44</v>
      </c>
      <c r="F1092" s="200" t="s">
        <v>1552</v>
      </c>
      <c r="G1092" s="197"/>
      <c r="H1092" s="201">
        <v>14.84</v>
      </c>
      <c r="I1092" s="202"/>
      <c r="J1092" s="197"/>
      <c r="K1092" s="197"/>
      <c r="L1092" s="203"/>
      <c r="M1092" s="204"/>
      <c r="N1092" s="205"/>
      <c r="O1092" s="205"/>
      <c r="P1092" s="205"/>
      <c r="Q1092" s="205"/>
      <c r="R1092" s="205"/>
      <c r="S1092" s="205"/>
      <c r="T1092" s="206"/>
      <c r="AT1092" s="207" t="s">
        <v>151</v>
      </c>
      <c r="AU1092" s="207" t="s">
        <v>91</v>
      </c>
      <c r="AV1092" s="13" t="s">
        <v>91</v>
      </c>
      <c r="AW1092" s="13" t="s">
        <v>42</v>
      </c>
      <c r="AX1092" s="13" t="s">
        <v>82</v>
      </c>
      <c r="AY1092" s="207" t="s">
        <v>139</v>
      </c>
    </row>
    <row r="1093" spans="1:65" s="14" customFormat="1">
      <c r="B1093" s="218"/>
      <c r="C1093" s="219"/>
      <c r="D1093" s="198" t="s">
        <v>151</v>
      </c>
      <c r="E1093" s="220" t="s">
        <v>44</v>
      </c>
      <c r="F1093" s="221" t="s">
        <v>168</v>
      </c>
      <c r="G1093" s="219"/>
      <c r="H1093" s="222">
        <v>26.916</v>
      </c>
      <c r="I1093" s="223"/>
      <c r="J1093" s="219"/>
      <c r="K1093" s="219"/>
      <c r="L1093" s="224"/>
      <c r="M1093" s="225"/>
      <c r="N1093" s="226"/>
      <c r="O1093" s="226"/>
      <c r="P1093" s="226"/>
      <c r="Q1093" s="226"/>
      <c r="R1093" s="226"/>
      <c r="S1093" s="226"/>
      <c r="T1093" s="227"/>
      <c r="AT1093" s="228" t="s">
        <v>151</v>
      </c>
      <c r="AU1093" s="228" t="s">
        <v>91</v>
      </c>
      <c r="AV1093" s="14" t="s">
        <v>147</v>
      </c>
      <c r="AW1093" s="14" t="s">
        <v>42</v>
      </c>
      <c r="AX1093" s="14" t="s">
        <v>89</v>
      </c>
      <c r="AY1093" s="228" t="s">
        <v>139</v>
      </c>
    </row>
    <row r="1094" spans="1:65" s="13" customFormat="1">
      <c r="B1094" s="196"/>
      <c r="C1094" s="197"/>
      <c r="D1094" s="198" t="s">
        <v>151</v>
      </c>
      <c r="E1094" s="197"/>
      <c r="F1094" s="200" t="s">
        <v>1553</v>
      </c>
      <c r="G1094" s="197"/>
      <c r="H1094" s="201">
        <v>29.608000000000001</v>
      </c>
      <c r="I1094" s="202"/>
      <c r="J1094" s="197"/>
      <c r="K1094" s="197"/>
      <c r="L1094" s="203"/>
      <c r="M1094" s="204"/>
      <c r="N1094" s="205"/>
      <c r="O1094" s="205"/>
      <c r="P1094" s="205"/>
      <c r="Q1094" s="205"/>
      <c r="R1094" s="205"/>
      <c r="S1094" s="205"/>
      <c r="T1094" s="206"/>
      <c r="AT1094" s="207" t="s">
        <v>151</v>
      </c>
      <c r="AU1094" s="207" t="s">
        <v>91</v>
      </c>
      <c r="AV1094" s="13" t="s">
        <v>91</v>
      </c>
      <c r="AW1094" s="13" t="s">
        <v>4</v>
      </c>
      <c r="AX1094" s="13" t="s">
        <v>89</v>
      </c>
      <c r="AY1094" s="207" t="s">
        <v>139</v>
      </c>
    </row>
    <row r="1095" spans="1:65" s="2" customFormat="1" ht="37.9" customHeight="1">
      <c r="A1095" s="36"/>
      <c r="B1095" s="37"/>
      <c r="C1095" s="178" t="s">
        <v>1554</v>
      </c>
      <c r="D1095" s="178" t="s">
        <v>142</v>
      </c>
      <c r="E1095" s="179" t="s">
        <v>1555</v>
      </c>
      <c r="F1095" s="180" t="s">
        <v>1556</v>
      </c>
      <c r="G1095" s="181" t="s">
        <v>162</v>
      </c>
      <c r="H1095" s="182">
        <v>371.54500000000002</v>
      </c>
      <c r="I1095" s="183"/>
      <c r="J1095" s="184">
        <f>ROUND(I1095*H1095,2)</f>
        <v>0</v>
      </c>
      <c r="K1095" s="180" t="s">
        <v>146</v>
      </c>
      <c r="L1095" s="41"/>
      <c r="M1095" s="185" t="s">
        <v>44</v>
      </c>
      <c r="N1095" s="186" t="s">
        <v>53</v>
      </c>
      <c r="O1095" s="66"/>
      <c r="P1095" s="187">
        <f>O1095*H1095</f>
        <v>0</v>
      </c>
      <c r="Q1095" s="187">
        <v>0</v>
      </c>
      <c r="R1095" s="187">
        <f>Q1095*H1095</f>
        <v>0</v>
      </c>
      <c r="S1095" s="187">
        <v>0</v>
      </c>
      <c r="T1095" s="188">
        <f>S1095*H1095</f>
        <v>0</v>
      </c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R1095" s="189" t="s">
        <v>237</v>
      </c>
      <c r="AT1095" s="189" t="s">
        <v>142</v>
      </c>
      <c r="AU1095" s="189" t="s">
        <v>91</v>
      </c>
      <c r="AY1095" s="18" t="s">
        <v>139</v>
      </c>
      <c r="BE1095" s="190">
        <f>IF(N1095="základní",J1095,0)</f>
        <v>0</v>
      </c>
      <c r="BF1095" s="190">
        <f>IF(N1095="snížená",J1095,0)</f>
        <v>0</v>
      </c>
      <c r="BG1095" s="190">
        <f>IF(N1095="zákl. přenesená",J1095,0)</f>
        <v>0</v>
      </c>
      <c r="BH1095" s="190">
        <f>IF(N1095="sníž. přenesená",J1095,0)</f>
        <v>0</v>
      </c>
      <c r="BI1095" s="190">
        <f>IF(N1095="nulová",J1095,0)</f>
        <v>0</v>
      </c>
      <c r="BJ1095" s="18" t="s">
        <v>89</v>
      </c>
      <c r="BK1095" s="190">
        <f>ROUND(I1095*H1095,2)</f>
        <v>0</v>
      </c>
      <c r="BL1095" s="18" t="s">
        <v>237</v>
      </c>
      <c r="BM1095" s="189" t="s">
        <v>1557</v>
      </c>
    </row>
    <row r="1096" spans="1:65" s="2" customFormat="1">
      <c r="A1096" s="36"/>
      <c r="B1096" s="37"/>
      <c r="C1096" s="38"/>
      <c r="D1096" s="191" t="s">
        <v>149</v>
      </c>
      <c r="E1096" s="38"/>
      <c r="F1096" s="192" t="s">
        <v>1558</v>
      </c>
      <c r="G1096" s="38"/>
      <c r="H1096" s="38"/>
      <c r="I1096" s="193"/>
      <c r="J1096" s="38"/>
      <c r="K1096" s="38"/>
      <c r="L1096" s="41"/>
      <c r="M1096" s="194"/>
      <c r="N1096" s="195"/>
      <c r="O1096" s="66"/>
      <c r="P1096" s="66"/>
      <c r="Q1096" s="66"/>
      <c r="R1096" s="66"/>
      <c r="S1096" s="66"/>
      <c r="T1096" s="67"/>
      <c r="U1096" s="36"/>
      <c r="V1096" s="36"/>
      <c r="W1096" s="36"/>
      <c r="X1096" s="36"/>
      <c r="Y1096" s="36"/>
      <c r="Z1096" s="36"/>
      <c r="AA1096" s="36"/>
      <c r="AB1096" s="36"/>
      <c r="AC1096" s="36"/>
      <c r="AD1096" s="36"/>
      <c r="AE1096" s="36"/>
      <c r="AT1096" s="18" t="s">
        <v>149</v>
      </c>
      <c r="AU1096" s="18" t="s">
        <v>91</v>
      </c>
    </row>
    <row r="1097" spans="1:65" s="13" customFormat="1" ht="22.5">
      <c r="B1097" s="196"/>
      <c r="C1097" s="197"/>
      <c r="D1097" s="198" t="s">
        <v>151</v>
      </c>
      <c r="E1097" s="199" t="s">
        <v>44</v>
      </c>
      <c r="F1097" s="200" t="s">
        <v>757</v>
      </c>
      <c r="G1097" s="197"/>
      <c r="H1097" s="201">
        <v>162.99</v>
      </c>
      <c r="I1097" s="202"/>
      <c r="J1097" s="197"/>
      <c r="K1097" s="197"/>
      <c r="L1097" s="203"/>
      <c r="M1097" s="204"/>
      <c r="N1097" s="205"/>
      <c r="O1097" s="205"/>
      <c r="P1097" s="205"/>
      <c r="Q1097" s="205"/>
      <c r="R1097" s="205"/>
      <c r="S1097" s="205"/>
      <c r="T1097" s="206"/>
      <c r="AT1097" s="207" t="s">
        <v>151</v>
      </c>
      <c r="AU1097" s="207" t="s">
        <v>91</v>
      </c>
      <c r="AV1097" s="13" t="s">
        <v>91</v>
      </c>
      <c r="AW1097" s="13" t="s">
        <v>42</v>
      </c>
      <c r="AX1097" s="13" t="s">
        <v>82</v>
      </c>
      <c r="AY1097" s="207" t="s">
        <v>139</v>
      </c>
    </row>
    <row r="1098" spans="1:65" s="13" customFormat="1" ht="33.75">
      <c r="B1098" s="196"/>
      <c r="C1098" s="197"/>
      <c r="D1098" s="198" t="s">
        <v>151</v>
      </c>
      <c r="E1098" s="199" t="s">
        <v>44</v>
      </c>
      <c r="F1098" s="200" t="s">
        <v>1559</v>
      </c>
      <c r="G1098" s="197"/>
      <c r="H1098" s="201">
        <v>139.51499999999999</v>
      </c>
      <c r="I1098" s="202"/>
      <c r="J1098" s="197"/>
      <c r="K1098" s="197"/>
      <c r="L1098" s="203"/>
      <c r="M1098" s="204"/>
      <c r="N1098" s="205"/>
      <c r="O1098" s="205"/>
      <c r="P1098" s="205"/>
      <c r="Q1098" s="205"/>
      <c r="R1098" s="205"/>
      <c r="S1098" s="205"/>
      <c r="T1098" s="206"/>
      <c r="AT1098" s="207" t="s">
        <v>151</v>
      </c>
      <c r="AU1098" s="207" t="s">
        <v>91</v>
      </c>
      <c r="AV1098" s="13" t="s">
        <v>91</v>
      </c>
      <c r="AW1098" s="13" t="s">
        <v>42</v>
      </c>
      <c r="AX1098" s="13" t="s">
        <v>82</v>
      </c>
      <c r="AY1098" s="207" t="s">
        <v>139</v>
      </c>
    </row>
    <row r="1099" spans="1:65" s="13" customFormat="1" ht="22.5">
      <c r="B1099" s="196"/>
      <c r="C1099" s="197"/>
      <c r="D1099" s="198" t="s">
        <v>151</v>
      </c>
      <c r="E1099" s="199" t="s">
        <v>44</v>
      </c>
      <c r="F1099" s="200" t="s">
        <v>760</v>
      </c>
      <c r="G1099" s="197"/>
      <c r="H1099" s="201">
        <v>69.040000000000006</v>
      </c>
      <c r="I1099" s="202"/>
      <c r="J1099" s="197"/>
      <c r="K1099" s="197"/>
      <c r="L1099" s="203"/>
      <c r="M1099" s="204"/>
      <c r="N1099" s="205"/>
      <c r="O1099" s="205"/>
      <c r="P1099" s="205"/>
      <c r="Q1099" s="205"/>
      <c r="R1099" s="205"/>
      <c r="S1099" s="205"/>
      <c r="T1099" s="206"/>
      <c r="AT1099" s="207" t="s">
        <v>151</v>
      </c>
      <c r="AU1099" s="207" t="s">
        <v>91</v>
      </c>
      <c r="AV1099" s="13" t="s">
        <v>91</v>
      </c>
      <c r="AW1099" s="13" t="s">
        <v>42</v>
      </c>
      <c r="AX1099" s="13" t="s">
        <v>82</v>
      </c>
      <c r="AY1099" s="207" t="s">
        <v>139</v>
      </c>
    </row>
    <row r="1100" spans="1:65" s="13" customFormat="1">
      <c r="B1100" s="196"/>
      <c r="C1100" s="197"/>
      <c r="D1100" s="198" t="s">
        <v>151</v>
      </c>
      <c r="E1100" s="199" t="s">
        <v>44</v>
      </c>
      <c r="F1100" s="200" t="s">
        <v>1560</v>
      </c>
      <c r="G1100" s="197"/>
      <c r="H1100" s="201">
        <v>0</v>
      </c>
      <c r="I1100" s="202"/>
      <c r="J1100" s="197"/>
      <c r="K1100" s="197"/>
      <c r="L1100" s="203"/>
      <c r="M1100" s="204"/>
      <c r="N1100" s="205"/>
      <c r="O1100" s="205"/>
      <c r="P1100" s="205"/>
      <c r="Q1100" s="205"/>
      <c r="R1100" s="205"/>
      <c r="S1100" s="205"/>
      <c r="T1100" s="206"/>
      <c r="AT1100" s="207" t="s">
        <v>151</v>
      </c>
      <c r="AU1100" s="207" t="s">
        <v>91</v>
      </c>
      <c r="AV1100" s="13" t="s">
        <v>91</v>
      </c>
      <c r="AW1100" s="13" t="s">
        <v>42</v>
      </c>
      <c r="AX1100" s="13" t="s">
        <v>82</v>
      </c>
      <c r="AY1100" s="207" t="s">
        <v>139</v>
      </c>
    </row>
    <row r="1101" spans="1:65" s="13" customFormat="1">
      <c r="B1101" s="196"/>
      <c r="C1101" s="197"/>
      <c r="D1101" s="198" t="s">
        <v>151</v>
      </c>
      <c r="E1101" s="199" t="s">
        <v>44</v>
      </c>
      <c r="F1101" s="200" t="s">
        <v>1561</v>
      </c>
      <c r="G1101" s="197"/>
      <c r="H1101" s="201">
        <v>0</v>
      </c>
      <c r="I1101" s="202"/>
      <c r="J1101" s="197"/>
      <c r="K1101" s="197"/>
      <c r="L1101" s="203"/>
      <c r="M1101" s="204"/>
      <c r="N1101" s="205"/>
      <c r="O1101" s="205"/>
      <c r="P1101" s="205"/>
      <c r="Q1101" s="205"/>
      <c r="R1101" s="205"/>
      <c r="S1101" s="205"/>
      <c r="T1101" s="206"/>
      <c r="AT1101" s="207" t="s">
        <v>151</v>
      </c>
      <c r="AU1101" s="207" t="s">
        <v>91</v>
      </c>
      <c r="AV1101" s="13" t="s">
        <v>91</v>
      </c>
      <c r="AW1101" s="13" t="s">
        <v>42</v>
      </c>
      <c r="AX1101" s="13" t="s">
        <v>82</v>
      </c>
      <c r="AY1101" s="207" t="s">
        <v>139</v>
      </c>
    </row>
    <row r="1102" spans="1:65" s="14" customFormat="1">
      <c r="B1102" s="218"/>
      <c r="C1102" s="219"/>
      <c r="D1102" s="198" t="s">
        <v>151</v>
      </c>
      <c r="E1102" s="220" t="s">
        <v>44</v>
      </c>
      <c r="F1102" s="221" t="s">
        <v>168</v>
      </c>
      <c r="G1102" s="219"/>
      <c r="H1102" s="222">
        <v>371.54500000000002</v>
      </c>
      <c r="I1102" s="223"/>
      <c r="J1102" s="219"/>
      <c r="K1102" s="219"/>
      <c r="L1102" s="224"/>
      <c r="M1102" s="225"/>
      <c r="N1102" s="226"/>
      <c r="O1102" s="226"/>
      <c r="P1102" s="226"/>
      <c r="Q1102" s="226"/>
      <c r="R1102" s="226"/>
      <c r="S1102" s="226"/>
      <c r="T1102" s="227"/>
      <c r="AT1102" s="228" t="s">
        <v>151</v>
      </c>
      <c r="AU1102" s="228" t="s">
        <v>91</v>
      </c>
      <c r="AV1102" s="14" t="s">
        <v>147</v>
      </c>
      <c r="AW1102" s="14" t="s">
        <v>42</v>
      </c>
      <c r="AX1102" s="14" t="s">
        <v>89</v>
      </c>
      <c r="AY1102" s="228" t="s">
        <v>139</v>
      </c>
    </row>
    <row r="1103" spans="1:65" s="2" customFormat="1" ht="16.5" customHeight="1">
      <c r="A1103" s="36"/>
      <c r="B1103" s="37"/>
      <c r="C1103" s="178" t="s">
        <v>1562</v>
      </c>
      <c r="D1103" s="178" t="s">
        <v>142</v>
      </c>
      <c r="E1103" s="179" t="s">
        <v>1563</v>
      </c>
      <c r="F1103" s="180" t="s">
        <v>1564</v>
      </c>
      <c r="G1103" s="181" t="s">
        <v>162</v>
      </c>
      <c r="H1103" s="182">
        <v>693.93799999999999</v>
      </c>
      <c r="I1103" s="183"/>
      <c r="J1103" s="184">
        <f>ROUND(I1103*H1103,2)</f>
        <v>0</v>
      </c>
      <c r="K1103" s="180" t="s">
        <v>146</v>
      </c>
      <c r="L1103" s="41"/>
      <c r="M1103" s="185" t="s">
        <v>44</v>
      </c>
      <c r="N1103" s="186" t="s">
        <v>53</v>
      </c>
      <c r="O1103" s="66"/>
      <c r="P1103" s="187">
        <f>O1103*H1103</f>
        <v>0</v>
      </c>
      <c r="Q1103" s="187">
        <v>1.3999999999999999E-4</v>
      </c>
      <c r="R1103" s="187">
        <f>Q1103*H1103</f>
        <v>9.7151319999999985E-2</v>
      </c>
      <c r="S1103" s="187">
        <v>0</v>
      </c>
      <c r="T1103" s="188">
        <f>S1103*H1103</f>
        <v>0</v>
      </c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R1103" s="189" t="s">
        <v>237</v>
      </c>
      <c r="AT1103" s="189" t="s">
        <v>142</v>
      </c>
      <c r="AU1103" s="189" t="s">
        <v>91</v>
      </c>
      <c r="AY1103" s="18" t="s">
        <v>139</v>
      </c>
      <c r="BE1103" s="190">
        <f>IF(N1103="základní",J1103,0)</f>
        <v>0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8" t="s">
        <v>89</v>
      </c>
      <c r="BK1103" s="190">
        <f>ROUND(I1103*H1103,2)</f>
        <v>0</v>
      </c>
      <c r="BL1103" s="18" t="s">
        <v>237</v>
      </c>
      <c r="BM1103" s="189" t="s">
        <v>1565</v>
      </c>
    </row>
    <row r="1104" spans="1:65" s="2" customFormat="1">
      <c r="A1104" s="36"/>
      <c r="B1104" s="37"/>
      <c r="C1104" s="38"/>
      <c r="D1104" s="191" t="s">
        <v>149</v>
      </c>
      <c r="E1104" s="38"/>
      <c r="F1104" s="192" t="s">
        <v>1566</v>
      </c>
      <c r="G1104" s="38"/>
      <c r="H1104" s="38"/>
      <c r="I1104" s="193"/>
      <c r="J1104" s="38"/>
      <c r="K1104" s="38"/>
      <c r="L1104" s="41"/>
      <c r="M1104" s="194"/>
      <c r="N1104" s="195"/>
      <c r="O1104" s="66"/>
      <c r="P1104" s="66"/>
      <c r="Q1104" s="66"/>
      <c r="R1104" s="66"/>
      <c r="S1104" s="66"/>
      <c r="T1104" s="67"/>
      <c r="U1104" s="36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T1104" s="18" t="s">
        <v>149</v>
      </c>
      <c r="AU1104" s="18" t="s">
        <v>91</v>
      </c>
    </row>
    <row r="1105" spans="1:65" s="15" customFormat="1" ht="22.5">
      <c r="B1105" s="230"/>
      <c r="C1105" s="231"/>
      <c r="D1105" s="198" t="s">
        <v>151</v>
      </c>
      <c r="E1105" s="232" t="s">
        <v>44</v>
      </c>
      <c r="F1105" s="233" t="s">
        <v>1567</v>
      </c>
      <c r="G1105" s="231"/>
      <c r="H1105" s="232" t="s">
        <v>44</v>
      </c>
      <c r="I1105" s="234"/>
      <c r="J1105" s="231"/>
      <c r="K1105" s="231"/>
      <c r="L1105" s="235"/>
      <c r="M1105" s="236"/>
      <c r="N1105" s="237"/>
      <c r="O1105" s="237"/>
      <c r="P1105" s="237"/>
      <c r="Q1105" s="237"/>
      <c r="R1105" s="237"/>
      <c r="S1105" s="237"/>
      <c r="T1105" s="238"/>
      <c r="AT1105" s="239" t="s">
        <v>151</v>
      </c>
      <c r="AU1105" s="239" t="s">
        <v>91</v>
      </c>
      <c r="AV1105" s="15" t="s">
        <v>89</v>
      </c>
      <c r="AW1105" s="15" t="s">
        <v>42</v>
      </c>
      <c r="AX1105" s="15" t="s">
        <v>82</v>
      </c>
      <c r="AY1105" s="239" t="s">
        <v>139</v>
      </c>
    </row>
    <row r="1106" spans="1:65" s="13" customFormat="1" ht="22.5">
      <c r="B1106" s="196"/>
      <c r="C1106" s="197"/>
      <c r="D1106" s="198" t="s">
        <v>151</v>
      </c>
      <c r="E1106" s="199" t="s">
        <v>44</v>
      </c>
      <c r="F1106" s="200" t="s">
        <v>926</v>
      </c>
      <c r="G1106" s="197"/>
      <c r="H1106" s="201">
        <v>132.81399999999999</v>
      </c>
      <c r="I1106" s="202"/>
      <c r="J1106" s="197"/>
      <c r="K1106" s="197"/>
      <c r="L1106" s="203"/>
      <c r="M1106" s="204"/>
      <c r="N1106" s="205"/>
      <c r="O1106" s="205"/>
      <c r="P1106" s="205"/>
      <c r="Q1106" s="205"/>
      <c r="R1106" s="205"/>
      <c r="S1106" s="205"/>
      <c r="T1106" s="206"/>
      <c r="AT1106" s="207" t="s">
        <v>151</v>
      </c>
      <c r="AU1106" s="207" t="s">
        <v>91</v>
      </c>
      <c r="AV1106" s="13" t="s">
        <v>91</v>
      </c>
      <c r="AW1106" s="13" t="s">
        <v>42</v>
      </c>
      <c r="AX1106" s="13" t="s">
        <v>82</v>
      </c>
      <c r="AY1106" s="207" t="s">
        <v>139</v>
      </c>
    </row>
    <row r="1107" spans="1:65" s="13" customFormat="1" ht="33.75">
      <c r="B1107" s="196"/>
      <c r="C1107" s="197"/>
      <c r="D1107" s="198" t="s">
        <v>151</v>
      </c>
      <c r="E1107" s="199" t="s">
        <v>44</v>
      </c>
      <c r="F1107" s="200" t="s">
        <v>784</v>
      </c>
      <c r="G1107" s="197"/>
      <c r="H1107" s="201">
        <v>216.28</v>
      </c>
      <c r="I1107" s="202"/>
      <c r="J1107" s="197"/>
      <c r="K1107" s="197"/>
      <c r="L1107" s="203"/>
      <c r="M1107" s="204"/>
      <c r="N1107" s="205"/>
      <c r="O1107" s="205"/>
      <c r="P1107" s="205"/>
      <c r="Q1107" s="205"/>
      <c r="R1107" s="205"/>
      <c r="S1107" s="205"/>
      <c r="T1107" s="206"/>
      <c r="AT1107" s="207" t="s">
        <v>151</v>
      </c>
      <c r="AU1107" s="207" t="s">
        <v>91</v>
      </c>
      <c r="AV1107" s="13" t="s">
        <v>91</v>
      </c>
      <c r="AW1107" s="13" t="s">
        <v>42</v>
      </c>
      <c r="AX1107" s="13" t="s">
        <v>82</v>
      </c>
      <c r="AY1107" s="207" t="s">
        <v>139</v>
      </c>
    </row>
    <row r="1108" spans="1:65" s="13" customFormat="1" ht="33.75">
      <c r="B1108" s="196"/>
      <c r="C1108" s="197"/>
      <c r="D1108" s="198" t="s">
        <v>151</v>
      </c>
      <c r="E1108" s="199" t="s">
        <v>44</v>
      </c>
      <c r="F1108" s="200" t="s">
        <v>785</v>
      </c>
      <c r="G1108" s="197"/>
      <c r="H1108" s="201">
        <v>304.04000000000002</v>
      </c>
      <c r="I1108" s="202"/>
      <c r="J1108" s="197"/>
      <c r="K1108" s="197"/>
      <c r="L1108" s="203"/>
      <c r="M1108" s="204"/>
      <c r="N1108" s="205"/>
      <c r="O1108" s="205"/>
      <c r="P1108" s="205"/>
      <c r="Q1108" s="205"/>
      <c r="R1108" s="205"/>
      <c r="S1108" s="205"/>
      <c r="T1108" s="206"/>
      <c r="AT1108" s="207" t="s">
        <v>151</v>
      </c>
      <c r="AU1108" s="207" t="s">
        <v>91</v>
      </c>
      <c r="AV1108" s="13" t="s">
        <v>91</v>
      </c>
      <c r="AW1108" s="13" t="s">
        <v>42</v>
      </c>
      <c r="AX1108" s="13" t="s">
        <v>82</v>
      </c>
      <c r="AY1108" s="207" t="s">
        <v>139</v>
      </c>
    </row>
    <row r="1109" spans="1:65" s="13" customFormat="1">
      <c r="B1109" s="196"/>
      <c r="C1109" s="197"/>
      <c r="D1109" s="198" t="s">
        <v>151</v>
      </c>
      <c r="E1109" s="199" t="s">
        <v>44</v>
      </c>
      <c r="F1109" s="200" t="s">
        <v>786</v>
      </c>
      <c r="G1109" s="197"/>
      <c r="H1109" s="201">
        <v>40.804000000000002</v>
      </c>
      <c r="I1109" s="202"/>
      <c r="J1109" s="197"/>
      <c r="K1109" s="197"/>
      <c r="L1109" s="203"/>
      <c r="M1109" s="204"/>
      <c r="N1109" s="205"/>
      <c r="O1109" s="205"/>
      <c r="P1109" s="205"/>
      <c r="Q1109" s="205"/>
      <c r="R1109" s="205"/>
      <c r="S1109" s="205"/>
      <c r="T1109" s="206"/>
      <c r="AT1109" s="207" t="s">
        <v>151</v>
      </c>
      <c r="AU1109" s="207" t="s">
        <v>91</v>
      </c>
      <c r="AV1109" s="13" t="s">
        <v>91</v>
      </c>
      <c r="AW1109" s="13" t="s">
        <v>42</v>
      </c>
      <c r="AX1109" s="13" t="s">
        <v>82</v>
      </c>
      <c r="AY1109" s="207" t="s">
        <v>139</v>
      </c>
    </row>
    <row r="1110" spans="1:65" s="14" customFormat="1">
      <c r="B1110" s="218"/>
      <c r="C1110" s="219"/>
      <c r="D1110" s="198" t="s">
        <v>151</v>
      </c>
      <c r="E1110" s="220" t="s">
        <v>44</v>
      </c>
      <c r="F1110" s="221" t="s">
        <v>168</v>
      </c>
      <c r="G1110" s="219"/>
      <c r="H1110" s="222">
        <v>693.93799999999999</v>
      </c>
      <c r="I1110" s="223"/>
      <c r="J1110" s="219"/>
      <c r="K1110" s="219"/>
      <c r="L1110" s="224"/>
      <c r="M1110" s="225"/>
      <c r="N1110" s="226"/>
      <c r="O1110" s="226"/>
      <c r="P1110" s="226"/>
      <c r="Q1110" s="226"/>
      <c r="R1110" s="226"/>
      <c r="S1110" s="226"/>
      <c r="T1110" s="227"/>
      <c r="AT1110" s="228" t="s">
        <v>151</v>
      </c>
      <c r="AU1110" s="228" t="s">
        <v>91</v>
      </c>
      <c r="AV1110" s="14" t="s">
        <v>147</v>
      </c>
      <c r="AW1110" s="14" t="s">
        <v>42</v>
      </c>
      <c r="AX1110" s="14" t="s">
        <v>89</v>
      </c>
      <c r="AY1110" s="228" t="s">
        <v>139</v>
      </c>
    </row>
    <row r="1111" spans="1:65" s="2" customFormat="1" ht="49.15" customHeight="1">
      <c r="A1111" s="36"/>
      <c r="B1111" s="37"/>
      <c r="C1111" s="178" t="s">
        <v>1568</v>
      </c>
      <c r="D1111" s="178" t="s">
        <v>142</v>
      </c>
      <c r="E1111" s="179" t="s">
        <v>1569</v>
      </c>
      <c r="F1111" s="180" t="s">
        <v>1570</v>
      </c>
      <c r="G1111" s="181" t="s">
        <v>145</v>
      </c>
      <c r="H1111" s="182">
        <v>22.937000000000001</v>
      </c>
      <c r="I1111" s="183"/>
      <c r="J1111" s="184">
        <f>ROUND(I1111*H1111,2)</f>
        <v>0</v>
      </c>
      <c r="K1111" s="180" t="s">
        <v>146</v>
      </c>
      <c r="L1111" s="41"/>
      <c r="M1111" s="185" t="s">
        <v>44</v>
      </c>
      <c r="N1111" s="186" t="s">
        <v>53</v>
      </c>
      <c r="O1111" s="66"/>
      <c r="P1111" s="187">
        <f>O1111*H1111</f>
        <v>0</v>
      </c>
      <c r="Q1111" s="187">
        <v>0</v>
      </c>
      <c r="R1111" s="187">
        <f>Q1111*H1111</f>
        <v>0</v>
      </c>
      <c r="S1111" s="187">
        <v>0</v>
      </c>
      <c r="T1111" s="188">
        <f>S1111*H1111</f>
        <v>0</v>
      </c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R1111" s="189" t="s">
        <v>237</v>
      </c>
      <c r="AT1111" s="189" t="s">
        <v>142</v>
      </c>
      <c r="AU1111" s="189" t="s">
        <v>91</v>
      </c>
      <c r="AY1111" s="18" t="s">
        <v>139</v>
      </c>
      <c r="BE1111" s="190">
        <f>IF(N1111="základní",J1111,0)</f>
        <v>0</v>
      </c>
      <c r="BF1111" s="190">
        <f>IF(N1111="snížená",J1111,0)</f>
        <v>0</v>
      </c>
      <c r="BG1111" s="190">
        <f>IF(N1111="zákl. přenesená",J1111,0)</f>
        <v>0</v>
      </c>
      <c r="BH1111" s="190">
        <f>IF(N1111="sníž. přenesená",J1111,0)</f>
        <v>0</v>
      </c>
      <c r="BI1111" s="190">
        <f>IF(N1111="nulová",J1111,0)</f>
        <v>0</v>
      </c>
      <c r="BJ1111" s="18" t="s">
        <v>89</v>
      </c>
      <c r="BK1111" s="190">
        <f>ROUND(I1111*H1111,2)</f>
        <v>0</v>
      </c>
      <c r="BL1111" s="18" t="s">
        <v>237</v>
      </c>
      <c r="BM1111" s="189" t="s">
        <v>1571</v>
      </c>
    </row>
    <row r="1112" spans="1:65" s="2" customFormat="1">
      <c r="A1112" s="36"/>
      <c r="B1112" s="37"/>
      <c r="C1112" s="38"/>
      <c r="D1112" s="191" t="s">
        <v>149</v>
      </c>
      <c r="E1112" s="38"/>
      <c r="F1112" s="192" t="s">
        <v>1572</v>
      </c>
      <c r="G1112" s="38"/>
      <c r="H1112" s="38"/>
      <c r="I1112" s="193"/>
      <c r="J1112" s="38"/>
      <c r="K1112" s="38"/>
      <c r="L1112" s="41"/>
      <c r="M1112" s="194"/>
      <c r="N1112" s="195"/>
      <c r="O1112" s="66"/>
      <c r="P1112" s="66"/>
      <c r="Q1112" s="66"/>
      <c r="R1112" s="66"/>
      <c r="S1112" s="66"/>
      <c r="T1112" s="67"/>
      <c r="U1112" s="36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T1112" s="18" t="s">
        <v>149</v>
      </c>
      <c r="AU1112" s="18" t="s">
        <v>91</v>
      </c>
    </row>
    <row r="1113" spans="1:65" s="2" customFormat="1" ht="49.15" customHeight="1">
      <c r="A1113" s="36"/>
      <c r="B1113" s="37"/>
      <c r="C1113" s="178" t="s">
        <v>1573</v>
      </c>
      <c r="D1113" s="178" t="s">
        <v>142</v>
      </c>
      <c r="E1113" s="179" t="s">
        <v>1574</v>
      </c>
      <c r="F1113" s="180" t="s">
        <v>1575</v>
      </c>
      <c r="G1113" s="181" t="s">
        <v>145</v>
      </c>
      <c r="H1113" s="182">
        <v>22.937000000000001</v>
      </c>
      <c r="I1113" s="183"/>
      <c r="J1113" s="184">
        <f>ROUND(I1113*H1113,2)</f>
        <v>0</v>
      </c>
      <c r="K1113" s="180" t="s">
        <v>146</v>
      </c>
      <c r="L1113" s="41"/>
      <c r="M1113" s="185" t="s">
        <v>44</v>
      </c>
      <c r="N1113" s="186" t="s">
        <v>53</v>
      </c>
      <c r="O1113" s="66"/>
      <c r="P1113" s="187">
        <f>O1113*H1113</f>
        <v>0</v>
      </c>
      <c r="Q1113" s="187">
        <v>0</v>
      </c>
      <c r="R1113" s="187">
        <f>Q1113*H1113</f>
        <v>0</v>
      </c>
      <c r="S1113" s="187">
        <v>0</v>
      </c>
      <c r="T1113" s="188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189" t="s">
        <v>237</v>
      </c>
      <c r="AT1113" s="189" t="s">
        <v>142</v>
      </c>
      <c r="AU1113" s="189" t="s">
        <v>91</v>
      </c>
      <c r="AY1113" s="18" t="s">
        <v>139</v>
      </c>
      <c r="BE1113" s="190">
        <f>IF(N1113="základní",J1113,0)</f>
        <v>0</v>
      </c>
      <c r="BF1113" s="190">
        <f>IF(N1113="snížená",J1113,0)</f>
        <v>0</v>
      </c>
      <c r="BG1113" s="190">
        <f>IF(N1113="zákl. přenesená",J1113,0)</f>
        <v>0</v>
      </c>
      <c r="BH1113" s="190">
        <f>IF(N1113="sníž. přenesená",J1113,0)</f>
        <v>0</v>
      </c>
      <c r="BI1113" s="190">
        <f>IF(N1113="nulová",J1113,0)</f>
        <v>0</v>
      </c>
      <c r="BJ1113" s="18" t="s">
        <v>89</v>
      </c>
      <c r="BK1113" s="190">
        <f>ROUND(I1113*H1113,2)</f>
        <v>0</v>
      </c>
      <c r="BL1113" s="18" t="s">
        <v>237</v>
      </c>
      <c r="BM1113" s="189" t="s">
        <v>1576</v>
      </c>
    </row>
    <row r="1114" spans="1:65" s="2" customFormat="1">
      <c r="A1114" s="36"/>
      <c r="B1114" s="37"/>
      <c r="C1114" s="38"/>
      <c r="D1114" s="191" t="s">
        <v>149</v>
      </c>
      <c r="E1114" s="38"/>
      <c r="F1114" s="192" t="s">
        <v>1577</v>
      </c>
      <c r="G1114" s="38"/>
      <c r="H1114" s="38"/>
      <c r="I1114" s="193"/>
      <c r="J1114" s="38"/>
      <c r="K1114" s="38"/>
      <c r="L1114" s="41"/>
      <c r="M1114" s="194"/>
      <c r="N1114" s="195"/>
      <c r="O1114" s="66"/>
      <c r="P1114" s="66"/>
      <c r="Q1114" s="66"/>
      <c r="R1114" s="66"/>
      <c r="S1114" s="66"/>
      <c r="T1114" s="67"/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T1114" s="18" t="s">
        <v>149</v>
      </c>
      <c r="AU1114" s="18" t="s">
        <v>91</v>
      </c>
    </row>
    <row r="1115" spans="1:65" s="12" customFormat="1" ht="22.9" customHeight="1">
      <c r="B1115" s="162"/>
      <c r="C1115" s="163"/>
      <c r="D1115" s="164" t="s">
        <v>81</v>
      </c>
      <c r="E1115" s="176" t="s">
        <v>1578</v>
      </c>
      <c r="F1115" s="176" t="s">
        <v>1579</v>
      </c>
      <c r="G1115" s="163"/>
      <c r="H1115" s="163"/>
      <c r="I1115" s="166"/>
      <c r="J1115" s="177">
        <f>BK1115</f>
        <v>0</v>
      </c>
      <c r="K1115" s="163"/>
      <c r="L1115" s="168"/>
      <c r="M1115" s="169"/>
      <c r="N1115" s="170"/>
      <c r="O1115" s="170"/>
      <c r="P1115" s="171">
        <f>SUM(P1116:P1177)</f>
        <v>0</v>
      </c>
      <c r="Q1115" s="170"/>
      <c r="R1115" s="171">
        <f>SUM(R1116:R1177)</f>
        <v>0.53818739999999998</v>
      </c>
      <c r="S1115" s="170"/>
      <c r="T1115" s="172">
        <f>SUM(T1116:T1177)</f>
        <v>0</v>
      </c>
      <c r="AR1115" s="173" t="s">
        <v>91</v>
      </c>
      <c r="AT1115" s="174" t="s">
        <v>81</v>
      </c>
      <c r="AU1115" s="174" t="s">
        <v>89</v>
      </c>
      <c r="AY1115" s="173" t="s">
        <v>139</v>
      </c>
      <c r="BK1115" s="175">
        <f>SUM(BK1116:BK1177)</f>
        <v>0</v>
      </c>
    </row>
    <row r="1116" spans="1:65" s="2" customFormat="1" ht="24.2" customHeight="1">
      <c r="A1116" s="36"/>
      <c r="B1116" s="37"/>
      <c r="C1116" s="178" t="s">
        <v>1580</v>
      </c>
      <c r="D1116" s="178" t="s">
        <v>142</v>
      </c>
      <c r="E1116" s="179" t="s">
        <v>1581</v>
      </c>
      <c r="F1116" s="180" t="s">
        <v>1582</v>
      </c>
      <c r="G1116" s="181" t="s">
        <v>162</v>
      </c>
      <c r="H1116" s="182">
        <v>851.93700000000001</v>
      </c>
      <c r="I1116" s="183"/>
      <c r="J1116" s="184">
        <f>ROUND(I1116*H1116,2)</f>
        <v>0</v>
      </c>
      <c r="K1116" s="180" t="s">
        <v>146</v>
      </c>
      <c r="L1116" s="41"/>
      <c r="M1116" s="185" t="s">
        <v>44</v>
      </c>
      <c r="N1116" s="186" t="s">
        <v>53</v>
      </c>
      <c r="O1116" s="66"/>
      <c r="P1116" s="187">
        <f>O1116*H1116</f>
        <v>0</v>
      </c>
      <c r="Q1116" s="187">
        <v>0</v>
      </c>
      <c r="R1116" s="187">
        <f>Q1116*H1116</f>
        <v>0</v>
      </c>
      <c r="S1116" s="187">
        <v>0</v>
      </c>
      <c r="T1116" s="188">
        <f>S1116*H1116</f>
        <v>0</v>
      </c>
      <c r="U1116" s="36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R1116" s="189" t="s">
        <v>237</v>
      </c>
      <c r="AT1116" s="189" t="s">
        <v>142</v>
      </c>
      <c r="AU1116" s="189" t="s">
        <v>91</v>
      </c>
      <c r="AY1116" s="18" t="s">
        <v>139</v>
      </c>
      <c r="BE1116" s="190">
        <f>IF(N1116="základní",J1116,0)</f>
        <v>0</v>
      </c>
      <c r="BF1116" s="190">
        <f>IF(N1116="snížená",J1116,0)</f>
        <v>0</v>
      </c>
      <c r="BG1116" s="190">
        <f>IF(N1116="zákl. přenesená",J1116,0)</f>
        <v>0</v>
      </c>
      <c r="BH1116" s="190">
        <f>IF(N1116="sníž. přenesená",J1116,0)</f>
        <v>0</v>
      </c>
      <c r="BI1116" s="190">
        <f>IF(N1116="nulová",J1116,0)</f>
        <v>0</v>
      </c>
      <c r="BJ1116" s="18" t="s">
        <v>89</v>
      </c>
      <c r="BK1116" s="190">
        <f>ROUND(I1116*H1116,2)</f>
        <v>0</v>
      </c>
      <c r="BL1116" s="18" t="s">
        <v>237</v>
      </c>
      <c r="BM1116" s="189" t="s">
        <v>1583</v>
      </c>
    </row>
    <row r="1117" spans="1:65" s="2" customFormat="1">
      <c r="A1117" s="36"/>
      <c r="B1117" s="37"/>
      <c r="C1117" s="38"/>
      <c r="D1117" s="191" t="s">
        <v>149</v>
      </c>
      <c r="E1117" s="38"/>
      <c r="F1117" s="192" t="s">
        <v>1584</v>
      </c>
      <c r="G1117" s="38"/>
      <c r="H1117" s="38"/>
      <c r="I1117" s="193"/>
      <c r="J1117" s="38"/>
      <c r="K1117" s="38"/>
      <c r="L1117" s="41"/>
      <c r="M1117" s="194"/>
      <c r="N1117" s="195"/>
      <c r="O1117" s="66"/>
      <c r="P1117" s="66"/>
      <c r="Q1117" s="66"/>
      <c r="R1117" s="66"/>
      <c r="S1117" s="66"/>
      <c r="T1117" s="67"/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T1117" s="18" t="s">
        <v>149</v>
      </c>
      <c r="AU1117" s="18" t="s">
        <v>91</v>
      </c>
    </row>
    <row r="1118" spans="1:65" s="13" customFormat="1" ht="33.75">
      <c r="B1118" s="196"/>
      <c r="C1118" s="197"/>
      <c r="D1118" s="198" t="s">
        <v>151</v>
      </c>
      <c r="E1118" s="199" t="s">
        <v>44</v>
      </c>
      <c r="F1118" s="200" t="s">
        <v>332</v>
      </c>
      <c r="G1118" s="197"/>
      <c r="H1118" s="201">
        <v>90.376000000000005</v>
      </c>
      <c r="I1118" s="202"/>
      <c r="J1118" s="197"/>
      <c r="K1118" s="197"/>
      <c r="L1118" s="203"/>
      <c r="M1118" s="204"/>
      <c r="N1118" s="205"/>
      <c r="O1118" s="205"/>
      <c r="P1118" s="205"/>
      <c r="Q1118" s="205"/>
      <c r="R1118" s="205"/>
      <c r="S1118" s="205"/>
      <c r="T1118" s="206"/>
      <c r="AT1118" s="207" t="s">
        <v>151</v>
      </c>
      <c r="AU1118" s="207" t="s">
        <v>91</v>
      </c>
      <c r="AV1118" s="13" t="s">
        <v>91</v>
      </c>
      <c r="AW1118" s="13" t="s">
        <v>42</v>
      </c>
      <c r="AX1118" s="13" t="s">
        <v>82</v>
      </c>
      <c r="AY1118" s="207" t="s">
        <v>139</v>
      </c>
    </row>
    <row r="1119" spans="1:65" s="13" customFormat="1">
      <c r="B1119" s="196"/>
      <c r="C1119" s="197"/>
      <c r="D1119" s="198" t="s">
        <v>151</v>
      </c>
      <c r="E1119" s="199" t="s">
        <v>44</v>
      </c>
      <c r="F1119" s="200" t="s">
        <v>333</v>
      </c>
      <c r="G1119" s="197"/>
      <c r="H1119" s="201">
        <v>14.08</v>
      </c>
      <c r="I1119" s="202"/>
      <c r="J1119" s="197"/>
      <c r="K1119" s="197"/>
      <c r="L1119" s="203"/>
      <c r="M1119" s="204"/>
      <c r="N1119" s="205"/>
      <c r="O1119" s="205"/>
      <c r="P1119" s="205"/>
      <c r="Q1119" s="205"/>
      <c r="R1119" s="205"/>
      <c r="S1119" s="205"/>
      <c r="T1119" s="206"/>
      <c r="AT1119" s="207" t="s">
        <v>151</v>
      </c>
      <c r="AU1119" s="207" t="s">
        <v>91</v>
      </c>
      <c r="AV1119" s="13" t="s">
        <v>91</v>
      </c>
      <c r="AW1119" s="13" t="s">
        <v>42</v>
      </c>
      <c r="AX1119" s="13" t="s">
        <v>82</v>
      </c>
      <c r="AY1119" s="207" t="s">
        <v>139</v>
      </c>
    </row>
    <row r="1120" spans="1:65" s="13" customFormat="1" ht="22.5">
      <c r="B1120" s="196"/>
      <c r="C1120" s="197"/>
      <c r="D1120" s="198" t="s">
        <v>151</v>
      </c>
      <c r="E1120" s="199" t="s">
        <v>44</v>
      </c>
      <c r="F1120" s="200" t="s">
        <v>334</v>
      </c>
      <c r="G1120" s="197"/>
      <c r="H1120" s="201">
        <v>57.47</v>
      </c>
      <c r="I1120" s="202"/>
      <c r="J1120" s="197"/>
      <c r="K1120" s="197"/>
      <c r="L1120" s="203"/>
      <c r="M1120" s="204"/>
      <c r="N1120" s="205"/>
      <c r="O1120" s="205"/>
      <c r="P1120" s="205"/>
      <c r="Q1120" s="205"/>
      <c r="R1120" s="205"/>
      <c r="S1120" s="205"/>
      <c r="T1120" s="206"/>
      <c r="AT1120" s="207" t="s">
        <v>151</v>
      </c>
      <c r="AU1120" s="207" t="s">
        <v>91</v>
      </c>
      <c r="AV1120" s="13" t="s">
        <v>91</v>
      </c>
      <c r="AW1120" s="13" t="s">
        <v>42</v>
      </c>
      <c r="AX1120" s="13" t="s">
        <v>82</v>
      </c>
      <c r="AY1120" s="207" t="s">
        <v>139</v>
      </c>
    </row>
    <row r="1121" spans="1:65" s="13" customFormat="1" ht="22.5">
      <c r="B1121" s="196"/>
      <c r="C1121" s="197"/>
      <c r="D1121" s="198" t="s">
        <v>151</v>
      </c>
      <c r="E1121" s="199" t="s">
        <v>44</v>
      </c>
      <c r="F1121" s="200" t="s">
        <v>335</v>
      </c>
      <c r="G1121" s="197"/>
      <c r="H1121" s="201">
        <v>41.752000000000002</v>
      </c>
      <c r="I1121" s="202"/>
      <c r="J1121" s="197"/>
      <c r="K1121" s="197"/>
      <c r="L1121" s="203"/>
      <c r="M1121" s="204"/>
      <c r="N1121" s="205"/>
      <c r="O1121" s="205"/>
      <c r="P1121" s="205"/>
      <c r="Q1121" s="205"/>
      <c r="R1121" s="205"/>
      <c r="S1121" s="205"/>
      <c r="T1121" s="206"/>
      <c r="AT1121" s="207" t="s">
        <v>151</v>
      </c>
      <c r="AU1121" s="207" t="s">
        <v>91</v>
      </c>
      <c r="AV1121" s="13" t="s">
        <v>91</v>
      </c>
      <c r="AW1121" s="13" t="s">
        <v>42</v>
      </c>
      <c r="AX1121" s="13" t="s">
        <v>82</v>
      </c>
      <c r="AY1121" s="207" t="s">
        <v>139</v>
      </c>
    </row>
    <row r="1122" spans="1:65" s="13" customFormat="1" ht="22.5">
      <c r="B1122" s="196"/>
      <c r="C1122" s="197"/>
      <c r="D1122" s="198" t="s">
        <v>151</v>
      </c>
      <c r="E1122" s="199" t="s">
        <v>44</v>
      </c>
      <c r="F1122" s="200" t="s">
        <v>336</v>
      </c>
      <c r="G1122" s="197"/>
      <c r="H1122" s="201">
        <v>78.48</v>
      </c>
      <c r="I1122" s="202"/>
      <c r="J1122" s="197"/>
      <c r="K1122" s="197"/>
      <c r="L1122" s="203"/>
      <c r="M1122" s="204"/>
      <c r="N1122" s="205"/>
      <c r="O1122" s="205"/>
      <c r="P1122" s="205"/>
      <c r="Q1122" s="205"/>
      <c r="R1122" s="205"/>
      <c r="S1122" s="205"/>
      <c r="T1122" s="206"/>
      <c r="AT1122" s="207" t="s">
        <v>151</v>
      </c>
      <c r="AU1122" s="207" t="s">
        <v>91</v>
      </c>
      <c r="AV1122" s="13" t="s">
        <v>91</v>
      </c>
      <c r="AW1122" s="13" t="s">
        <v>42</v>
      </c>
      <c r="AX1122" s="13" t="s">
        <v>82</v>
      </c>
      <c r="AY1122" s="207" t="s">
        <v>139</v>
      </c>
    </row>
    <row r="1123" spans="1:65" s="13" customFormat="1" ht="22.5">
      <c r="B1123" s="196"/>
      <c r="C1123" s="197"/>
      <c r="D1123" s="198" t="s">
        <v>151</v>
      </c>
      <c r="E1123" s="199" t="s">
        <v>44</v>
      </c>
      <c r="F1123" s="200" t="s">
        <v>337</v>
      </c>
      <c r="G1123" s="197"/>
      <c r="H1123" s="201">
        <v>116.712</v>
      </c>
      <c r="I1123" s="202"/>
      <c r="J1123" s="197"/>
      <c r="K1123" s="197"/>
      <c r="L1123" s="203"/>
      <c r="M1123" s="204"/>
      <c r="N1123" s="205"/>
      <c r="O1123" s="205"/>
      <c r="P1123" s="205"/>
      <c r="Q1123" s="205"/>
      <c r="R1123" s="205"/>
      <c r="S1123" s="205"/>
      <c r="T1123" s="206"/>
      <c r="AT1123" s="207" t="s">
        <v>151</v>
      </c>
      <c r="AU1123" s="207" t="s">
        <v>91</v>
      </c>
      <c r="AV1123" s="13" t="s">
        <v>91</v>
      </c>
      <c r="AW1123" s="13" t="s">
        <v>42</v>
      </c>
      <c r="AX1123" s="13" t="s">
        <v>82</v>
      </c>
      <c r="AY1123" s="207" t="s">
        <v>139</v>
      </c>
    </row>
    <row r="1124" spans="1:65" s="13" customFormat="1" ht="33.75">
      <c r="B1124" s="196"/>
      <c r="C1124" s="197"/>
      <c r="D1124" s="198" t="s">
        <v>151</v>
      </c>
      <c r="E1124" s="199" t="s">
        <v>44</v>
      </c>
      <c r="F1124" s="200" t="s">
        <v>338</v>
      </c>
      <c r="G1124" s="197"/>
      <c r="H1124" s="201">
        <v>140.78399999999999</v>
      </c>
      <c r="I1124" s="202"/>
      <c r="J1124" s="197"/>
      <c r="K1124" s="197"/>
      <c r="L1124" s="203"/>
      <c r="M1124" s="204"/>
      <c r="N1124" s="205"/>
      <c r="O1124" s="205"/>
      <c r="P1124" s="205"/>
      <c r="Q1124" s="205"/>
      <c r="R1124" s="205"/>
      <c r="S1124" s="205"/>
      <c r="T1124" s="206"/>
      <c r="AT1124" s="207" t="s">
        <v>151</v>
      </c>
      <c r="AU1124" s="207" t="s">
        <v>91</v>
      </c>
      <c r="AV1124" s="13" t="s">
        <v>91</v>
      </c>
      <c r="AW1124" s="13" t="s">
        <v>42</v>
      </c>
      <c r="AX1124" s="13" t="s">
        <v>82</v>
      </c>
      <c r="AY1124" s="207" t="s">
        <v>139</v>
      </c>
    </row>
    <row r="1125" spans="1:65" s="13" customFormat="1" ht="45">
      <c r="B1125" s="196"/>
      <c r="C1125" s="197"/>
      <c r="D1125" s="198" t="s">
        <v>151</v>
      </c>
      <c r="E1125" s="199" t="s">
        <v>44</v>
      </c>
      <c r="F1125" s="200" t="s">
        <v>339</v>
      </c>
      <c r="G1125" s="197"/>
      <c r="H1125" s="201">
        <v>103.253</v>
      </c>
      <c r="I1125" s="202"/>
      <c r="J1125" s="197"/>
      <c r="K1125" s="197"/>
      <c r="L1125" s="203"/>
      <c r="M1125" s="204"/>
      <c r="N1125" s="205"/>
      <c r="O1125" s="205"/>
      <c r="P1125" s="205"/>
      <c r="Q1125" s="205"/>
      <c r="R1125" s="205"/>
      <c r="S1125" s="205"/>
      <c r="T1125" s="206"/>
      <c r="AT1125" s="207" t="s">
        <v>151</v>
      </c>
      <c r="AU1125" s="207" t="s">
        <v>91</v>
      </c>
      <c r="AV1125" s="13" t="s">
        <v>91</v>
      </c>
      <c r="AW1125" s="13" t="s">
        <v>42</v>
      </c>
      <c r="AX1125" s="13" t="s">
        <v>82</v>
      </c>
      <c r="AY1125" s="207" t="s">
        <v>139</v>
      </c>
    </row>
    <row r="1126" spans="1:65" s="13" customFormat="1" ht="33.75">
      <c r="B1126" s="196"/>
      <c r="C1126" s="197"/>
      <c r="D1126" s="198" t="s">
        <v>151</v>
      </c>
      <c r="E1126" s="199" t="s">
        <v>44</v>
      </c>
      <c r="F1126" s="200" t="s">
        <v>340</v>
      </c>
      <c r="G1126" s="197"/>
      <c r="H1126" s="201">
        <v>115.97</v>
      </c>
      <c r="I1126" s="202"/>
      <c r="J1126" s="197"/>
      <c r="K1126" s="197"/>
      <c r="L1126" s="203"/>
      <c r="M1126" s="204"/>
      <c r="N1126" s="205"/>
      <c r="O1126" s="205"/>
      <c r="P1126" s="205"/>
      <c r="Q1126" s="205"/>
      <c r="R1126" s="205"/>
      <c r="S1126" s="205"/>
      <c r="T1126" s="206"/>
      <c r="AT1126" s="207" t="s">
        <v>151</v>
      </c>
      <c r="AU1126" s="207" t="s">
        <v>91</v>
      </c>
      <c r="AV1126" s="13" t="s">
        <v>91</v>
      </c>
      <c r="AW1126" s="13" t="s">
        <v>42</v>
      </c>
      <c r="AX1126" s="13" t="s">
        <v>82</v>
      </c>
      <c r="AY1126" s="207" t="s">
        <v>139</v>
      </c>
    </row>
    <row r="1127" spans="1:65" s="13" customFormat="1" ht="22.5">
      <c r="B1127" s="196"/>
      <c r="C1127" s="197"/>
      <c r="D1127" s="198" t="s">
        <v>151</v>
      </c>
      <c r="E1127" s="199" t="s">
        <v>44</v>
      </c>
      <c r="F1127" s="200" t="s">
        <v>341</v>
      </c>
      <c r="G1127" s="197"/>
      <c r="H1127" s="201">
        <v>62.7</v>
      </c>
      <c r="I1127" s="202"/>
      <c r="J1127" s="197"/>
      <c r="K1127" s="197"/>
      <c r="L1127" s="203"/>
      <c r="M1127" s="204"/>
      <c r="N1127" s="205"/>
      <c r="O1127" s="205"/>
      <c r="P1127" s="205"/>
      <c r="Q1127" s="205"/>
      <c r="R1127" s="205"/>
      <c r="S1127" s="205"/>
      <c r="T1127" s="206"/>
      <c r="AT1127" s="207" t="s">
        <v>151</v>
      </c>
      <c r="AU1127" s="207" t="s">
        <v>91</v>
      </c>
      <c r="AV1127" s="13" t="s">
        <v>91</v>
      </c>
      <c r="AW1127" s="13" t="s">
        <v>42</v>
      </c>
      <c r="AX1127" s="13" t="s">
        <v>82</v>
      </c>
      <c r="AY1127" s="207" t="s">
        <v>139</v>
      </c>
    </row>
    <row r="1128" spans="1:65" s="13" customFormat="1" ht="22.5">
      <c r="B1128" s="196"/>
      <c r="C1128" s="197"/>
      <c r="D1128" s="198" t="s">
        <v>151</v>
      </c>
      <c r="E1128" s="199" t="s">
        <v>44</v>
      </c>
      <c r="F1128" s="200" t="s">
        <v>342</v>
      </c>
      <c r="G1128" s="197"/>
      <c r="H1128" s="201">
        <v>30.36</v>
      </c>
      <c r="I1128" s="202"/>
      <c r="J1128" s="197"/>
      <c r="K1128" s="197"/>
      <c r="L1128" s="203"/>
      <c r="M1128" s="204"/>
      <c r="N1128" s="205"/>
      <c r="O1128" s="205"/>
      <c r="P1128" s="205"/>
      <c r="Q1128" s="205"/>
      <c r="R1128" s="205"/>
      <c r="S1128" s="205"/>
      <c r="T1128" s="206"/>
      <c r="AT1128" s="207" t="s">
        <v>151</v>
      </c>
      <c r="AU1128" s="207" t="s">
        <v>91</v>
      </c>
      <c r="AV1128" s="13" t="s">
        <v>91</v>
      </c>
      <c r="AW1128" s="13" t="s">
        <v>42</v>
      </c>
      <c r="AX1128" s="13" t="s">
        <v>82</v>
      </c>
      <c r="AY1128" s="207" t="s">
        <v>139</v>
      </c>
    </row>
    <row r="1129" spans="1:65" s="14" customFormat="1">
      <c r="B1129" s="218"/>
      <c r="C1129" s="219"/>
      <c r="D1129" s="198" t="s">
        <v>151</v>
      </c>
      <c r="E1129" s="220" t="s">
        <v>44</v>
      </c>
      <c r="F1129" s="221" t="s">
        <v>168</v>
      </c>
      <c r="G1129" s="219"/>
      <c r="H1129" s="222">
        <v>851.93700000000001</v>
      </c>
      <c r="I1129" s="223"/>
      <c r="J1129" s="219"/>
      <c r="K1129" s="219"/>
      <c r="L1129" s="224"/>
      <c r="M1129" s="225"/>
      <c r="N1129" s="226"/>
      <c r="O1129" s="226"/>
      <c r="P1129" s="226"/>
      <c r="Q1129" s="226"/>
      <c r="R1129" s="226"/>
      <c r="S1129" s="226"/>
      <c r="T1129" s="227"/>
      <c r="AT1129" s="228" t="s">
        <v>151</v>
      </c>
      <c r="AU1129" s="228" t="s">
        <v>91</v>
      </c>
      <c r="AV1129" s="14" t="s">
        <v>147</v>
      </c>
      <c r="AW1129" s="14" t="s">
        <v>42</v>
      </c>
      <c r="AX1129" s="14" t="s">
        <v>89</v>
      </c>
      <c r="AY1129" s="228" t="s">
        <v>139</v>
      </c>
    </row>
    <row r="1130" spans="1:65" s="2" customFormat="1" ht="21.75" customHeight="1">
      <c r="A1130" s="36"/>
      <c r="B1130" s="37"/>
      <c r="C1130" s="178" t="s">
        <v>1585</v>
      </c>
      <c r="D1130" s="178" t="s">
        <v>142</v>
      </c>
      <c r="E1130" s="179" t="s">
        <v>1586</v>
      </c>
      <c r="F1130" s="180" t="s">
        <v>1587</v>
      </c>
      <c r="G1130" s="181" t="s">
        <v>162</v>
      </c>
      <c r="H1130" s="182">
        <v>851.93700000000001</v>
      </c>
      <c r="I1130" s="183"/>
      <c r="J1130" s="184">
        <f>ROUND(I1130*H1130,2)</f>
        <v>0</v>
      </c>
      <c r="K1130" s="180" t="s">
        <v>146</v>
      </c>
      <c r="L1130" s="41"/>
      <c r="M1130" s="185" t="s">
        <v>44</v>
      </c>
      <c r="N1130" s="186" t="s">
        <v>53</v>
      </c>
      <c r="O1130" s="66"/>
      <c r="P1130" s="187">
        <f>O1130*H1130</f>
        <v>0</v>
      </c>
      <c r="Q1130" s="187">
        <v>6.0000000000000002E-5</v>
      </c>
      <c r="R1130" s="187">
        <f>Q1130*H1130</f>
        <v>5.1116220000000004E-2</v>
      </c>
      <c r="S1130" s="187">
        <v>0</v>
      </c>
      <c r="T1130" s="188">
        <f>S1130*H1130</f>
        <v>0</v>
      </c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R1130" s="189" t="s">
        <v>237</v>
      </c>
      <c r="AT1130" s="189" t="s">
        <v>142</v>
      </c>
      <c r="AU1130" s="189" t="s">
        <v>91</v>
      </c>
      <c r="AY1130" s="18" t="s">
        <v>139</v>
      </c>
      <c r="BE1130" s="190">
        <f>IF(N1130="základní",J1130,0)</f>
        <v>0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8" t="s">
        <v>89</v>
      </c>
      <c r="BK1130" s="190">
        <f>ROUND(I1130*H1130,2)</f>
        <v>0</v>
      </c>
      <c r="BL1130" s="18" t="s">
        <v>237</v>
      </c>
      <c r="BM1130" s="189" t="s">
        <v>1588</v>
      </c>
    </row>
    <row r="1131" spans="1:65" s="2" customFormat="1">
      <c r="A1131" s="36"/>
      <c r="B1131" s="37"/>
      <c r="C1131" s="38"/>
      <c r="D1131" s="191" t="s">
        <v>149</v>
      </c>
      <c r="E1131" s="38"/>
      <c r="F1131" s="192" t="s">
        <v>1589</v>
      </c>
      <c r="G1131" s="38"/>
      <c r="H1131" s="38"/>
      <c r="I1131" s="193"/>
      <c r="J1131" s="38"/>
      <c r="K1131" s="38"/>
      <c r="L1131" s="41"/>
      <c r="M1131" s="194"/>
      <c r="N1131" s="195"/>
      <c r="O1131" s="66"/>
      <c r="P1131" s="66"/>
      <c r="Q1131" s="66"/>
      <c r="R1131" s="66"/>
      <c r="S1131" s="66"/>
      <c r="T1131" s="67"/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T1131" s="18" t="s">
        <v>149</v>
      </c>
      <c r="AU1131" s="18" t="s">
        <v>91</v>
      </c>
    </row>
    <row r="1132" spans="1:65" s="13" customFormat="1" ht="33.75">
      <c r="B1132" s="196"/>
      <c r="C1132" s="197"/>
      <c r="D1132" s="198" t="s">
        <v>151</v>
      </c>
      <c r="E1132" s="199" t="s">
        <v>44</v>
      </c>
      <c r="F1132" s="200" t="s">
        <v>332</v>
      </c>
      <c r="G1132" s="197"/>
      <c r="H1132" s="201">
        <v>90.376000000000005</v>
      </c>
      <c r="I1132" s="202"/>
      <c r="J1132" s="197"/>
      <c r="K1132" s="197"/>
      <c r="L1132" s="203"/>
      <c r="M1132" s="204"/>
      <c r="N1132" s="205"/>
      <c r="O1132" s="205"/>
      <c r="P1132" s="205"/>
      <c r="Q1132" s="205"/>
      <c r="R1132" s="205"/>
      <c r="S1132" s="205"/>
      <c r="T1132" s="206"/>
      <c r="AT1132" s="207" t="s">
        <v>151</v>
      </c>
      <c r="AU1132" s="207" t="s">
        <v>91</v>
      </c>
      <c r="AV1132" s="13" t="s">
        <v>91</v>
      </c>
      <c r="AW1132" s="13" t="s">
        <v>42</v>
      </c>
      <c r="AX1132" s="13" t="s">
        <v>82</v>
      </c>
      <c r="AY1132" s="207" t="s">
        <v>139</v>
      </c>
    </row>
    <row r="1133" spans="1:65" s="13" customFormat="1">
      <c r="B1133" s="196"/>
      <c r="C1133" s="197"/>
      <c r="D1133" s="198" t="s">
        <v>151</v>
      </c>
      <c r="E1133" s="199" t="s">
        <v>44</v>
      </c>
      <c r="F1133" s="200" t="s">
        <v>333</v>
      </c>
      <c r="G1133" s="197"/>
      <c r="H1133" s="201">
        <v>14.08</v>
      </c>
      <c r="I1133" s="202"/>
      <c r="J1133" s="197"/>
      <c r="K1133" s="197"/>
      <c r="L1133" s="203"/>
      <c r="M1133" s="204"/>
      <c r="N1133" s="205"/>
      <c r="O1133" s="205"/>
      <c r="P1133" s="205"/>
      <c r="Q1133" s="205"/>
      <c r="R1133" s="205"/>
      <c r="S1133" s="205"/>
      <c r="T1133" s="206"/>
      <c r="AT1133" s="207" t="s">
        <v>151</v>
      </c>
      <c r="AU1133" s="207" t="s">
        <v>91</v>
      </c>
      <c r="AV1133" s="13" t="s">
        <v>91</v>
      </c>
      <c r="AW1133" s="13" t="s">
        <v>42</v>
      </c>
      <c r="AX1133" s="13" t="s">
        <v>82</v>
      </c>
      <c r="AY1133" s="207" t="s">
        <v>139</v>
      </c>
    </row>
    <row r="1134" spans="1:65" s="13" customFormat="1" ht="22.5">
      <c r="B1134" s="196"/>
      <c r="C1134" s="197"/>
      <c r="D1134" s="198" t="s">
        <v>151</v>
      </c>
      <c r="E1134" s="199" t="s">
        <v>44</v>
      </c>
      <c r="F1134" s="200" t="s">
        <v>334</v>
      </c>
      <c r="G1134" s="197"/>
      <c r="H1134" s="201">
        <v>57.47</v>
      </c>
      <c r="I1134" s="202"/>
      <c r="J1134" s="197"/>
      <c r="K1134" s="197"/>
      <c r="L1134" s="203"/>
      <c r="M1134" s="204"/>
      <c r="N1134" s="205"/>
      <c r="O1134" s="205"/>
      <c r="P1134" s="205"/>
      <c r="Q1134" s="205"/>
      <c r="R1134" s="205"/>
      <c r="S1134" s="205"/>
      <c r="T1134" s="206"/>
      <c r="AT1134" s="207" t="s">
        <v>151</v>
      </c>
      <c r="AU1134" s="207" t="s">
        <v>91</v>
      </c>
      <c r="AV1134" s="13" t="s">
        <v>91</v>
      </c>
      <c r="AW1134" s="13" t="s">
        <v>42</v>
      </c>
      <c r="AX1134" s="13" t="s">
        <v>82</v>
      </c>
      <c r="AY1134" s="207" t="s">
        <v>139</v>
      </c>
    </row>
    <row r="1135" spans="1:65" s="13" customFormat="1" ht="22.5">
      <c r="B1135" s="196"/>
      <c r="C1135" s="197"/>
      <c r="D1135" s="198" t="s">
        <v>151</v>
      </c>
      <c r="E1135" s="199" t="s">
        <v>44</v>
      </c>
      <c r="F1135" s="200" t="s">
        <v>335</v>
      </c>
      <c r="G1135" s="197"/>
      <c r="H1135" s="201">
        <v>41.752000000000002</v>
      </c>
      <c r="I1135" s="202"/>
      <c r="J1135" s="197"/>
      <c r="K1135" s="197"/>
      <c r="L1135" s="203"/>
      <c r="M1135" s="204"/>
      <c r="N1135" s="205"/>
      <c r="O1135" s="205"/>
      <c r="P1135" s="205"/>
      <c r="Q1135" s="205"/>
      <c r="R1135" s="205"/>
      <c r="S1135" s="205"/>
      <c r="T1135" s="206"/>
      <c r="AT1135" s="207" t="s">
        <v>151</v>
      </c>
      <c r="AU1135" s="207" t="s">
        <v>91</v>
      </c>
      <c r="AV1135" s="13" t="s">
        <v>91</v>
      </c>
      <c r="AW1135" s="13" t="s">
        <v>42</v>
      </c>
      <c r="AX1135" s="13" t="s">
        <v>82</v>
      </c>
      <c r="AY1135" s="207" t="s">
        <v>139</v>
      </c>
    </row>
    <row r="1136" spans="1:65" s="13" customFormat="1" ht="22.5">
      <c r="B1136" s="196"/>
      <c r="C1136" s="197"/>
      <c r="D1136" s="198" t="s">
        <v>151</v>
      </c>
      <c r="E1136" s="199" t="s">
        <v>44</v>
      </c>
      <c r="F1136" s="200" t="s">
        <v>336</v>
      </c>
      <c r="G1136" s="197"/>
      <c r="H1136" s="201">
        <v>78.48</v>
      </c>
      <c r="I1136" s="202"/>
      <c r="J1136" s="197"/>
      <c r="K1136" s="197"/>
      <c r="L1136" s="203"/>
      <c r="M1136" s="204"/>
      <c r="N1136" s="205"/>
      <c r="O1136" s="205"/>
      <c r="P1136" s="205"/>
      <c r="Q1136" s="205"/>
      <c r="R1136" s="205"/>
      <c r="S1136" s="205"/>
      <c r="T1136" s="206"/>
      <c r="AT1136" s="207" t="s">
        <v>151</v>
      </c>
      <c r="AU1136" s="207" t="s">
        <v>91</v>
      </c>
      <c r="AV1136" s="13" t="s">
        <v>91</v>
      </c>
      <c r="AW1136" s="13" t="s">
        <v>42</v>
      </c>
      <c r="AX1136" s="13" t="s">
        <v>82</v>
      </c>
      <c r="AY1136" s="207" t="s">
        <v>139</v>
      </c>
    </row>
    <row r="1137" spans="1:65" s="13" customFormat="1" ht="22.5">
      <c r="B1137" s="196"/>
      <c r="C1137" s="197"/>
      <c r="D1137" s="198" t="s">
        <v>151</v>
      </c>
      <c r="E1137" s="199" t="s">
        <v>44</v>
      </c>
      <c r="F1137" s="200" t="s">
        <v>337</v>
      </c>
      <c r="G1137" s="197"/>
      <c r="H1137" s="201">
        <v>116.712</v>
      </c>
      <c r="I1137" s="202"/>
      <c r="J1137" s="197"/>
      <c r="K1137" s="197"/>
      <c r="L1137" s="203"/>
      <c r="M1137" s="204"/>
      <c r="N1137" s="205"/>
      <c r="O1137" s="205"/>
      <c r="P1137" s="205"/>
      <c r="Q1137" s="205"/>
      <c r="R1137" s="205"/>
      <c r="S1137" s="205"/>
      <c r="T1137" s="206"/>
      <c r="AT1137" s="207" t="s">
        <v>151</v>
      </c>
      <c r="AU1137" s="207" t="s">
        <v>91</v>
      </c>
      <c r="AV1137" s="13" t="s">
        <v>91</v>
      </c>
      <c r="AW1137" s="13" t="s">
        <v>42</v>
      </c>
      <c r="AX1137" s="13" t="s">
        <v>82</v>
      </c>
      <c r="AY1137" s="207" t="s">
        <v>139</v>
      </c>
    </row>
    <row r="1138" spans="1:65" s="13" customFormat="1" ht="33.75">
      <c r="B1138" s="196"/>
      <c r="C1138" s="197"/>
      <c r="D1138" s="198" t="s">
        <v>151</v>
      </c>
      <c r="E1138" s="199" t="s">
        <v>44</v>
      </c>
      <c r="F1138" s="200" t="s">
        <v>338</v>
      </c>
      <c r="G1138" s="197"/>
      <c r="H1138" s="201">
        <v>140.78399999999999</v>
      </c>
      <c r="I1138" s="202"/>
      <c r="J1138" s="197"/>
      <c r="K1138" s="197"/>
      <c r="L1138" s="203"/>
      <c r="M1138" s="204"/>
      <c r="N1138" s="205"/>
      <c r="O1138" s="205"/>
      <c r="P1138" s="205"/>
      <c r="Q1138" s="205"/>
      <c r="R1138" s="205"/>
      <c r="S1138" s="205"/>
      <c r="T1138" s="206"/>
      <c r="AT1138" s="207" t="s">
        <v>151</v>
      </c>
      <c r="AU1138" s="207" t="s">
        <v>91</v>
      </c>
      <c r="AV1138" s="13" t="s">
        <v>91</v>
      </c>
      <c r="AW1138" s="13" t="s">
        <v>42</v>
      </c>
      <c r="AX1138" s="13" t="s">
        <v>82</v>
      </c>
      <c r="AY1138" s="207" t="s">
        <v>139</v>
      </c>
    </row>
    <row r="1139" spans="1:65" s="13" customFormat="1" ht="45">
      <c r="B1139" s="196"/>
      <c r="C1139" s="197"/>
      <c r="D1139" s="198" t="s">
        <v>151</v>
      </c>
      <c r="E1139" s="199" t="s">
        <v>44</v>
      </c>
      <c r="F1139" s="200" t="s">
        <v>339</v>
      </c>
      <c r="G1139" s="197"/>
      <c r="H1139" s="201">
        <v>103.253</v>
      </c>
      <c r="I1139" s="202"/>
      <c r="J1139" s="197"/>
      <c r="K1139" s="197"/>
      <c r="L1139" s="203"/>
      <c r="M1139" s="204"/>
      <c r="N1139" s="205"/>
      <c r="O1139" s="205"/>
      <c r="P1139" s="205"/>
      <c r="Q1139" s="205"/>
      <c r="R1139" s="205"/>
      <c r="S1139" s="205"/>
      <c r="T1139" s="206"/>
      <c r="AT1139" s="207" t="s">
        <v>151</v>
      </c>
      <c r="AU1139" s="207" t="s">
        <v>91</v>
      </c>
      <c r="AV1139" s="13" t="s">
        <v>91</v>
      </c>
      <c r="AW1139" s="13" t="s">
        <v>42</v>
      </c>
      <c r="AX1139" s="13" t="s">
        <v>82</v>
      </c>
      <c r="AY1139" s="207" t="s">
        <v>139</v>
      </c>
    </row>
    <row r="1140" spans="1:65" s="13" customFormat="1" ht="33.75">
      <c r="B1140" s="196"/>
      <c r="C1140" s="197"/>
      <c r="D1140" s="198" t="s">
        <v>151</v>
      </c>
      <c r="E1140" s="199" t="s">
        <v>44</v>
      </c>
      <c r="F1140" s="200" t="s">
        <v>340</v>
      </c>
      <c r="G1140" s="197"/>
      <c r="H1140" s="201">
        <v>115.97</v>
      </c>
      <c r="I1140" s="202"/>
      <c r="J1140" s="197"/>
      <c r="K1140" s="197"/>
      <c r="L1140" s="203"/>
      <c r="M1140" s="204"/>
      <c r="N1140" s="205"/>
      <c r="O1140" s="205"/>
      <c r="P1140" s="205"/>
      <c r="Q1140" s="205"/>
      <c r="R1140" s="205"/>
      <c r="S1140" s="205"/>
      <c r="T1140" s="206"/>
      <c r="AT1140" s="207" t="s">
        <v>151</v>
      </c>
      <c r="AU1140" s="207" t="s">
        <v>91</v>
      </c>
      <c r="AV1140" s="13" t="s">
        <v>91</v>
      </c>
      <c r="AW1140" s="13" t="s">
        <v>42</v>
      </c>
      <c r="AX1140" s="13" t="s">
        <v>82</v>
      </c>
      <c r="AY1140" s="207" t="s">
        <v>139</v>
      </c>
    </row>
    <row r="1141" spans="1:65" s="13" customFormat="1" ht="22.5">
      <c r="B1141" s="196"/>
      <c r="C1141" s="197"/>
      <c r="D1141" s="198" t="s">
        <v>151</v>
      </c>
      <c r="E1141" s="199" t="s">
        <v>44</v>
      </c>
      <c r="F1141" s="200" t="s">
        <v>341</v>
      </c>
      <c r="G1141" s="197"/>
      <c r="H1141" s="201">
        <v>62.7</v>
      </c>
      <c r="I1141" s="202"/>
      <c r="J1141" s="197"/>
      <c r="K1141" s="197"/>
      <c r="L1141" s="203"/>
      <c r="M1141" s="204"/>
      <c r="N1141" s="205"/>
      <c r="O1141" s="205"/>
      <c r="P1141" s="205"/>
      <c r="Q1141" s="205"/>
      <c r="R1141" s="205"/>
      <c r="S1141" s="205"/>
      <c r="T1141" s="206"/>
      <c r="AT1141" s="207" t="s">
        <v>151</v>
      </c>
      <c r="AU1141" s="207" t="s">
        <v>91</v>
      </c>
      <c r="AV1141" s="13" t="s">
        <v>91</v>
      </c>
      <c r="AW1141" s="13" t="s">
        <v>42</v>
      </c>
      <c r="AX1141" s="13" t="s">
        <v>82</v>
      </c>
      <c r="AY1141" s="207" t="s">
        <v>139</v>
      </c>
    </row>
    <row r="1142" spans="1:65" s="13" customFormat="1" ht="22.5">
      <c r="B1142" s="196"/>
      <c r="C1142" s="197"/>
      <c r="D1142" s="198" t="s">
        <v>151</v>
      </c>
      <c r="E1142" s="199" t="s">
        <v>44</v>
      </c>
      <c r="F1142" s="200" t="s">
        <v>342</v>
      </c>
      <c r="G1142" s="197"/>
      <c r="H1142" s="201">
        <v>30.36</v>
      </c>
      <c r="I1142" s="202"/>
      <c r="J1142" s="197"/>
      <c r="K1142" s="197"/>
      <c r="L1142" s="203"/>
      <c r="M1142" s="204"/>
      <c r="N1142" s="205"/>
      <c r="O1142" s="205"/>
      <c r="P1142" s="205"/>
      <c r="Q1142" s="205"/>
      <c r="R1142" s="205"/>
      <c r="S1142" s="205"/>
      <c r="T1142" s="206"/>
      <c r="AT1142" s="207" t="s">
        <v>151</v>
      </c>
      <c r="AU1142" s="207" t="s">
        <v>91</v>
      </c>
      <c r="AV1142" s="13" t="s">
        <v>91</v>
      </c>
      <c r="AW1142" s="13" t="s">
        <v>42</v>
      </c>
      <c r="AX1142" s="13" t="s">
        <v>82</v>
      </c>
      <c r="AY1142" s="207" t="s">
        <v>139</v>
      </c>
    </row>
    <row r="1143" spans="1:65" s="14" customFormat="1">
      <c r="B1143" s="218"/>
      <c r="C1143" s="219"/>
      <c r="D1143" s="198" t="s">
        <v>151</v>
      </c>
      <c r="E1143" s="220" t="s">
        <v>44</v>
      </c>
      <c r="F1143" s="221" t="s">
        <v>168</v>
      </c>
      <c r="G1143" s="219"/>
      <c r="H1143" s="222">
        <v>851.93700000000001</v>
      </c>
      <c r="I1143" s="223"/>
      <c r="J1143" s="219"/>
      <c r="K1143" s="219"/>
      <c r="L1143" s="224"/>
      <c r="M1143" s="225"/>
      <c r="N1143" s="226"/>
      <c r="O1143" s="226"/>
      <c r="P1143" s="226"/>
      <c r="Q1143" s="226"/>
      <c r="R1143" s="226"/>
      <c r="S1143" s="226"/>
      <c r="T1143" s="227"/>
      <c r="AT1143" s="228" t="s">
        <v>151</v>
      </c>
      <c r="AU1143" s="228" t="s">
        <v>91</v>
      </c>
      <c r="AV1143" s="14" t="s">
        <v>147</v>
      </c>
      <c r="AW1143" s="14" t="s">
        <v>42</v>
      </c>
      <c r="AX1143" s="14" t="s">
        <v>89</v>
      </c>
      <c r="AY1143" s="228" t="s">
        <v>139</v>
      </c>
    </row>
    <row r="1144" spans="1:65" s="2" customFormat="1" ht="44.25" customHeight="1">
      <c r="A1144" s="36"/>
      <c r="B1144" s="37"/>
      <c r="C1144" s="178" t="s">
        <v>1590</v>
      </c>
      <c r="D1144" s="178" t="s">
        <v>142</v>
      </c>
      <c r="E1144" s="179" t="s">
        <v>1591</v>
      </c>
      <c r="F1144" s="180" t="s">
        <v>1592</v>
      </c>
      <c r="G1144" s="181" t="s">
        <v>162</v>
      </c>
      <c r="H1144" s="182">
        <v>851.93700000000001</v>
      </c>
      <c r="I1144" s="183"/>
      <c r="J1144" s="184">
        <f>ROUND(I1144*H1144,2)</f>
        <v>0</v>
      </c>
      <c r="K1144" s="180" t="s">
        <v>146</v>
      </c>
      <c r="L1144" s="41"/>
      <c r="M1144" s="185" t="s">
        <v>44</v>
      </c>
      <c r="N1144" s="186" t="s">
        <v>53</v>
      </c>
      <c r="O1144" s="66"/>
      <c r="P1144" s="187">
        <f>O1144*H1144</f>
        <v>0</v>
      </c>
      <c r="Q1144" s="187">
        <v>4.4000000000000002E-4</v>
      </c>
      <c r="R1144" s="187">
        <f>Q1144*H1144</f>
        <v>0.37485228000000004</v>
      </c>
      <c r="S1144" s="187">
        <v>0</v>
      </c>
      <c r="T1144" s="188">
        <f>S1144*H1144</f>
        <v>0</v>
      </c>
      <c r="U1144" s="36"/>
      <c r="V1144" s="36"/>
      <c r="W1144" s="36"/>
      <c r="X1144" s="36"/>
      <c r="Y1144" s="36"/>
      <c r="Z1144" s="36"/>
      <c r="AA1144" s="36"/>
      <c r="AB1144" s="36"/>
      <c r="AC1144" s="36"/>
      <c r="AD1144" s="36"/>
      <c r="AE1144" s="36"/>
      <c r="AR1144" s="189" t="s">
        <v>237</v>
      </c>
      <c r="AT1144" s="189" t="s">
        <v>142</v>
      </c>
      <c r="AU1144" s="189" t="s">
        <v>91</v>
      </c>
      <c r="AY1144" s="18" t="s">
        <v>139</v>
      </c>
      <c r="BE1144" s="190">
        <f>IF(N1144="základní",J1144,0)</f>
        <v>0</v>
      </c>
      <c r="BF1144" s="190">
        <f>IF(N1144="snížená",J1144,0)</f>
        <v>0</v>
      </c>
      <c r="BG1144" s="190">
        <f>IF(N1144="zákl. přenesená",J1144,0)</f>
        <v>0</v>
      </c>
      <c r="BH1144" s="190">
        <f>IF(N1144="sníž. přenesená",J1144,0)</f>
        <v>0</v>
      </c>
      <c r="BI1144" s="190">
        <f>IF(N1144="nulová",J1144,0)</f>
        <v>0</v>
      </c>
      <c r="BJ1144" s="18" t="s">
        <v>89</v>
      </c>
      <c r="BK1144" s="190">
        <f>ROUND(I1144*H1144,2)</f>
        <v>0</v>
      </c>
      <c r="BL1144" s="18" t="s">
        <v>237</v>
      </c>
      <c r="BM1144" s="189" t="s">
        <v>1593</v>
      </c>
    </row>
    <row r="1145" spans="1:65" s="2" customFormat="1">
      <c r="A1145" s="36"/>
      <c r="B1145" s="37"/>
      <c r="C1145" s="38"/>
      <c r="D1145" s="191" t="s">
        <v>149</v>
      </c>
      <c r="E1145" s="38"/>
      <c r="F1145" s="192" t="s">
        <v>1594</v>
      </c>
      <c r="G1145" s="38"/>
      <c r="H1145" s="38"/>
      <c r="I1145" s="193"/>
      <c r="J1145" s="38"/>
      <c r="K1145" s="38"/>
      <c r="L1145" s="41"/>
      <c r="M1145" s="194"/>
      <c r="N1145" s="195"/>
      <c r="O1145" s="66"/>
      <c r="P1145" s="66"/>
      <c r="Q1145" s="66"/>
      <c r="R1145" s="66"/>
      <c r="S1145" s="66"/>
      <c r="T1145" s="67"/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T1145" s="18" t="s">
        <v>149</v>
      </c>
      <c r="AU1145" s="18" t="s">
        <v>91</v>
      </c>
    </row>
    <row r="1146" spans="1:65" s="13" customFormat="1" ht="33.75">
      <c r="B1146" s="196"/>
      <c r="C1146" s="197"/>
      <c r="D1146" s="198" t="s">
        <v>151</v>
      </c>
      <c r="E1146" s="199" t="s">
        <v>44</v>
      </c>
      <c r="F1146" s="200" t="s">
        <v>332</v>
      </c>
      <c r="G1146" s="197"/>
      <c r="H1146" s="201">
        <v>90.376000000000005</v>
      </c>
      <c r="I1146" s="202"/>
      <c r="J1146" s="197"/>
      <c r="K1146" s="197"/>
      <c r="L1146" s="203"/>
      <c r="M1146" s="204"/>
      <c r="N1146" s="205"/>
      <c r="O1146" s="205"/>
      <c r="P1146" s="205"/>
      <c r="Q1146" s="205"/>
      <c r="R1146" s="205"/>
      <c r="S1146" s="205"/>
      <c r="T1146" s="206"/>
      <c r="AT1146" s="207" t="s">
        <v>151</v>
      </c>
      <c r="AU1146" s="207" t="s">
        <v>91</v>
      </c>
      <c r="AV1146" s="13" t="s">
        <v>91</v>
      </c>
      <c r="AW1146" s="13" t="s">
        <v>42</v>
      </c>
      <c r="AX1146" s="13" t="s">
        <v>82</v>
      </c>
      <c r="AY1146" s="207" t="s">
        <v>139</v>
      </c>
    </row>
    <row r="1147" spans="1:65" s="13" customFormat="1">
      <c r="B1147" s="196"/>
      <c r="C1147" s="197"/>
      <c r="D1147" s="198" t="s">
        <v>151</v>
      </c>
      <c r="E1147" s="199" t="s">
        <v>44</v>
      </c>
      <c r="F1147" s="200" t="s">
        <v>333</v>
      </c>
      <c r="G1147" s="197"/>
      <c r="H1147" s="201">
        <v>14.08</v>
      </c>
      <c r="I1147" s="202"/>
      <c r="J1147" s="197"/>
      <c r="K1147" s="197"/>
      <c r="L1147" s="203"/>
      <c r="M1147" s="204"/>
      <c r="N1147" s="205"/>
      <c r="O1147" s="205"/>
      <c r="P1147" s="205"/>
      <c r="Q1147" s="205"/>
      <c r="R1147" s="205"/>
      <c r="S1147" s="205"/>
      <c r="T1147" s="206"/>
      <c r="AT1147" s="207" t="s">
        <v>151</v>
      </c>
      <c r="AU1147" s="207" t="s">
        <v>91</v>
      </c>
      <c r="AV1147" s="13" t="s">
        <v>91</v>
      </c>
      <c r="AW1147" s="13" t="s">
        <v>42</v>
      </c>
      <c r="AX1147" s="13" t="s">
        <v>82</v>
      </c>
      <c r="AY1147" s="207" t="s">
        <v>139</v>
      </c>
    </row>
    <row r="1148" spans="1:65" s="13" customFormat="1" ht="22.5">
      <c r="B1148" s="196"/>
      <c r="C1148" s="197"/>
      <c r="D1148" s="198" t="s">
        <v>151</v>
      </c>
      <c r="E1148" s="199" t="s">
        <v>44</v>
      </c>
      <c r="F1148" s="200" t="s">
        <v>334</v>
      </c>
      <c r="G1148" s="197"/>
      <c r="H1148" s="201">
        <v>57.47</v>
      </c>
      <c r="I1148" s="202"/>
      <c r="J1148" s="197"/>
      <c r="K1148" s="197"/>
      <c r="L1148" s="203"/>
      <c r="M1148" s="204"/>
      <c r="N1148" s="205"/>
      <c r="O1148" s="205"/>
      <c r="P1148" s="205"/>
      <c r="Q1148" s="205"/>
      <c r="R1148" s="205"/>
      <c r="S1148" s="205"/>
      <c r="T1148" s="206"/>
      <c r="AT1148" s="207" t="s">
        <v>151</v>
      </c>
      <c r="AU1148" s="207" t="s">
        <v>91</v>
      </c>
      <c r="AV1148" s="13" t="s">
        <v>91</v>
      </c>
      <c r="AW1148" s="13" t="s">
        <v>42</v>
      </c>
      <c r="AX1148" s="13" t="s">
        <v>82</v>
      </c>
      <c r="AY1148" s="207" t="s">
        <v>139</v>
      </c>
    </row>
    <row r="1149" spans="1:65" s="13" customFormat="1" ht="22.5">
      <c r="B1149" s="196"/>
      <c r="C1149" s="197"/>
      <c r="D1149" s="198" t="s">
        <v>151</v>
      </c>
      <c r="E1149" s="199" t="s">
        <v>44</v>
      </c>
      <c r="F1149" s="200" t="s">
        <v>335</v>
      </c>
      <c r="G1149" s="197"/>
      <c r="H1149" s="201">
        <v>41.752000000000002</v>
      </c>
      <c r="I1149" s="202"/>
      <c r="J1149" s="197"/>
      <c r="K1149" s="197"/>
      <c r="L1149" s="203"/>
      <c r="M1149" s="204"/>
      <c r="N1149" s="205"/>
      <c r="O1149" s="205"/>
      <c r="P1149" s="205"/>
      <c r="Q1149" s="205"/>
      <c r="R1149" s="205"/>
      <c r="S1149" s="205"/>
      <c r="T1149" s="206"/>
      <c r="AT1149" s="207" t="s">
        <v>151</v>
      </c>
      <c r="AU1149" s="207" t="s">
        <v>91</v>
      </c>
      <c r="AV1149" s="13" t="s">
        <v>91</v>
      </c>
      <c r="AW1149" s="13" t="s">
        <v>42</v>
      </c>
      <c r="AX1149" s="13" t="s">
        <v>82</v>
      </c>
      <c r="AY1149" s="207" t="s">
        <v>139</v>
      </c>
    </row>
    <row r="1150" spans="1:65" s="13" customFormat="1" ht="22.5">
      <c r="B1150" s="196"/>
      <c r="C1150" s="197"/>
      <c r="D1150" s="198" t="s">
        <v>151</v>
      </c>
      <c r="E1150" s="199" t="s">
        <v>44</v>
      </c>
      <c r="F1150" s="200" t="s">
        <v>336</v>
      </c>
      <c r="G1150" s="197"/>
      <c r="H1150" s="201">
        <v>78.48</v>
      </c>
      <c r="I1150" s="202"/>
      <c r="J1150" s="197"/>
      <c r="K1150" s="197"/>
      <c r="L1150" s="203"/>
      <c r="M1150" s="204"/>
      <c r="N1150" s="205"/>
      <c r="O1150" s="205"/>
      <c r="P1150" s="205"/>
      <c r="Q1150" s="205"/>
      <c r="R1150" s="205"/>
      <c r="S1150" s="205"/>
      <c r="T1150" s="206"/>
      <c r="AT1150" s="207" t="s">
        <v>151</v>
      </c>
      <c r="AU1150" s="207" t="s">
        <v>91</v>
      </c>
      <c r="AV1150" s="13" t="s">
        <v>91</v>
      </c>
      <c r="AW1150" s="13" t="s">
        <v>42</v>
      </c>
      <c r="AX1150" s="13" t="s">
        <v>82</v>
      </c>
      <c r="AY1150" s="207" t="s">
        <v>139</v>
      </c>
    </row>
    <row r="1151" spans="1:65" s="13" customFormat="1" ht="22.5">
      <c r="B1151" s="196"/>
      <c r="C1151" s="197"/>
      <c r="D1151" s="198" t="s">
        <v>151</v>
      </c>
      <c r="E1151" s="199" t="s">
        <v>44</v>
      </c>
      <c r="F1151" s="200" t="s">
        <v>337</v>
      </c>
      <c r="G1151" s="197"/>
      <c r="H1151" s="201">
        <v>116.712</v>
      </c>
      <c r="I1151" s="202"/>
      <c r="J1151" s="197"/>
      <c r="K1151" s="197"/>
      <c r="L1151" s="203"/>
      <c r="M1151" s="204"/>
      <c r="N1151" s="205"/>
      <c r="O1151" s="205"/>
      <c r="P1151" s="205"/>
      <c r="Q1151" s="205"/>
      <c r="R1151" s="205"/>
      <c r="S1151" s="205"/>
      <c r="T1151" s="206"/>
      <c r="AT1151" s="207" t="s">
        <v>151</v>
      </c>
      <c r="AU1151" s="207" t="s">
        <v>91</v>
      </c>
      <c r="AV1151" s="13" t="s">
        <v>91</v>
      </c>
      <c r="AW1151" s="13" t="s">
        <v>42</v>
      </c>
      <c r="AX1151" s="13" t="s">
        <v>82</v>
      </c>
      <c r="AY1151" s="207" t="s">
        <v>139</v>
      </c>
    </row>
    <row r="1152" spans="1:65" s="13" customFormat="1" ht="33.75">
      <c r="B1152" s="196"/>
      <c r="C1152" s="197"/>
      <c r="D1152" s="198" t="s">
        <v>151</v>
      </c>
      <c r="E1152" s="199" t="s">
        <v>44</v>
      </c>
      <c r="F1152" s="200" t="s">
        <v>338</v>
      </c>
      <c r="G1152" s="197"/>
      <c r="H1152" s="201">
        <v>140.78399999999999</v>
      </c>
      <c r="I1152" s="202"/>
      <c r="J1152" s="197"/>
      <c r="K1152" s="197"/>
      <c r="L1152" s="203"/>
      <c r="M1152" s="204"/>
      <c r="N1152" s="205"/>
      <c r="O1152" s="205"/>
      <c r="P1152" s="205"/>
      <c r="Q1152" s="205"/>
      <c r="R1152" s="205"/>
      <c r="S1152" s="205"/>
      <c r="T1152" s="206"/>
      <c r="AT1152" s="207" t="s">
        <v>151</v>
      </c>
      <c r="AU1152" s="207" t="s">
        <v>91</v>
      </c>
      <c r="AV1152" s="13" t="s">
        <v>91</v>
      </c>
      <c r="AW1152" s="13" t="s">
        <v>42</v>
      </c>
      <c r="AX1152" s="13" t="s">
        <v>82</v>
      </c>
      <c r="AY1152" s="207" t="s">
        <v>139</v>
      </c>
    </row>
    <row r="1153" spans="1:65" s="13" customFormat="1" ht="45">
      <c r="B1153" s="196"/>
      <c r="C1153" s="197"/>
      <c r="D1153" s="198" t="s">
        <v>151</v>
      </c>
      <c r="E1153" s="199" t="s">
        <v>44</v>
      </c>
      <c r="F1153" s="200" t="s">
        <v>339</v>
      </c>
      <c r="G1153" s="197"/>
      <c r="H1153" s="201">
        <v>103.253</v>
      </c>
      <c r="I1153" s="202"/>
      <c r="J1153" s="197"/>
      <c r="K1153" s="197"/>
      <c r="L1153" s="203"/>
      <c r="M1153" s="204"/>
      <c r="N1153" s="205"/>
      <c r="O1153" s="205"/>
      <c r="P1153" s="205"/>
      <c r="Q1153" s="205"/>
      <c r="R1153" s="205"/>
      <c r="S1153" s="205"/>
      <c r="T1153" s="206"/>
      <c r="AT1153" s="207" t="s">
        <v>151</v>
      </c>
      <c r="AU1153" s="207" t="s">
        <v>91</v>
      </c>
      <c r="AV1153" s="13" t="s">
        <v>91</v>
      </c>
      <c r="AW1153" s="13" t="s">
        <v>42</v>
      </c>
      <c r="AX1153" s="13" t="s">
        <v>82</v>
      </c>
      <c r="AY1153" s="207" t="s">
        <v>139</v>
      </c>
    </row>
    <row r="1154" spans="1:65" s="13" customFormat="1" ht="33.75">
      <c r="B1154" s="196"/>
      <c r="C1154" s="197"/>
      <c r="D1154" s="198" t="s">
        <v>151</v>
      </c>
      <c r="E1154" s="199" t="s">
        <v>44</v>
      </c>
      <c r="F1154" s="200" t="s">
        <v>340</v>
      </c>
      <c r="G1154" s="197"/>
      <c r="H1154" s="201">
        <v>115.97</v>
      </c>
      <c r="I1154" s="202"/>
      <c r="J1154" s="197"/>
      <c r="K1154" s="197"/>
      <c r="L1154" s="203"/>
      <c r="M1154" s="204"/>
      <c r="N1154" s="205"/>
      <c r="O1154" s="205"/>
      <c r="P1154" s="205"/>
      <c r="Q1154" s="205"/>
      <c r="R1154" s="205"/>
      <c r="S1154" s="205"/>
      <c r="T1154" s="206"/>
      <c r="AT1154" s="207" t="s">
        <v>151</v>
      </c>
      <c r="AU1154" s="207" t="s">
        <v>91</v>
      </c>
      <c r="AV1154" s="13" t="s">
        <v>91</v>
      </c>
      <c r="AW1154" s="13" t="s">
        <v>42</v>
      </c>
      <c r="AX1154" s="13" t="s">
        <v>82</v>
      </c>
      <c r="AY1154" s="207" t="s">
        <v>139</v>
      </c>
    </row>
    <row r="1155" spans="1:65" s="13" customFormat="1" ht="22.5">
      <c r="B1155" s="196"/>
      <c r="C1155" s="197"/>
      <c r="D1155" s="198" t="s">
        <v>151</v>
      </c>
      <c r="E1155" s="199" t="s">
        <v>44</v>
      </c>
      <c r="F1155" s="200" t="s">
        <v>341</v>
      </c>
      <c r="G1155" s="197"/>
      <c r="H1155" s="201">
        <v>62.7</v>
      </c>
      <c r="I1155" s="202"/>
      <c r="J1155" s="197"/>
      <c r="K1155" s="197"/>
      <c r="L1155" s="203"/>
      <c r="M1155" s="204"/>
      <c r="N1155" s="205"/>
      <c r="O1155" s="205"/>
      <c r="P1155" s="205"/>
      <c r="Q1155" s="205"/>
      <c r="R1155" s="205"/>
      <c r="S1155" s="205"/>
      <c r="T1155" s="206"/>
      <c r="AT1155" s="207" t="s">
        <v>151</v>
      </c>
      <c r="AU1155" s="207" t="s">
        <v>91</v>
      </c>
      <c r="AV1155" s="13" t="s">
        <v>91</v>
      </c>
      <c r="AW1155" s="13" t="s">
        <v>42</v>
      </c>
      <c r="AX1155" s="13" t="s">
        <v>82</v>
      </c>
      <c r="AY1155" s="207" t="s">
        <v>139</v>
      </c>
    </row>
    <row r="1156" spans="1:65" s="13" customFormat="1" ht="22.5">
      <c r="B1156" s="196"/>
      <c r="C1156" s="197"/>
      <c r="D1156" s="198" t="s">
        <v>151</v>
      </c>
      <c r="E1156" s="199" t="s">
        <v>44</v>
      </c>
      <c r="F1156" s="200" t="s">
        <v>342</v>
      </c>
      <c r="G1156" s="197"/>
      <c r="H1156" s="201">
        <v>30.36</v>
      </c>
      <c r="I1156" s="202"/>
      <c r="J1156" s="197"/>
      <c r="K1156" s="197"/>
      <c r="L1156" s="203"/>
      <c r="M1156" s="204"/>
      <c r="N1156" s="205"/>
      <c r="O1156" s="205"/>
      <c r="P1156" s="205"/>
      <c r="Q1156" s="205"/>
      <c r="R1156" s="205"/>
      <c r="S1156" s="205"/>
      <c r="T1156" s="206"/>
      <c r="AT1156" s="207" t="s">
        <v>151</v>
      </c>
      <c r="AU1156" s="207" t="s">
        <v>91</v>
      </c>
      <c r="AV1156" s="13" t="s">
        <v>91</v>
      </c>
      <c r="AW1156" s="13" t="s">
        <v>42</v>
      </c>
      <c r="AX1156" s="13" t="s">
        <v>82</v>
      </c>
      <c r="AY1156" s="207" t="s">
        <v>139</v>
      </c>
    </row>
    <row r="1157" spans="1:65" s="14" customFormat="1">
      <c r="B1157" s="218"/>
      <c r="C1157" s="219"/>
      <c r="D1157" s="198" t="s">
        <v>151</v>
      </c>
      <c r="E1157" s="220" t="s">
        <v>44</v>
      </c>
      <c r="F1157" s="221" t="s">
        <v>168</v>
      </c>
      <c r="G1157" s="219"/>
      <c r="H1157" s="222">
        <v>851.93700000000001</v>
      </c>
      <c r="I1157" s="223"/>
      <c r="J1157" s="219"/>
      <c r="K1157" s="219"/>
      <c r="L1157" s="224"/>
      <c r="M1157" s="225"/>
      <c r="N1157" s="226"/>
      <c r="O1157" s="226"/>
      <c r="P1157" s="226"/>
      <c r="Q1157" s="226"/>
      <c r="R1157" s="226"/>
      <c r="S1157" s="226"/>
      <c r="T1157" s="227"/>
      <c r="AT1157" s="228" t="s">
        <v>151</v>
      </c>
      <c r="AU1157" s="228" t="s">
        <v>91</v>
      </c>
      <c r="AV1157" s="14" t="s">
        <v>147</v>
      </c>
      <c r="AW1157" s="14" t="s">
        <v>42</v>
      </c>
      <c r="AX1157" s="14" t="s">
        <v>89</v>
      </c>
      <c r="AY1157" s="228" t="s">
        <v>139</v>
      </c>
    </row>
    <row r="1158" spans="1:65" s="2" customFormat="1" ht="24.2" customHeight="1">
      <c r="A1158" s="36"/>
      <c r="B1158" s="37"/>
      <c r="C1158" s="178" t="s">
        <v>1595</v>
      </c>
      <c r="D1158" s="178" t="s">
        <v>142</v>
      </c>
      <c r="E1158" s="179" t="s">
        <v>1596</v>
      </c>
      <c r="F1158" s="180" t="s">
        <v>1597</v>
      </c>
      <c r="G1158" s="181" t="s">
        <v>162</v>
      </c>
      <c r="H1158" s="182">
        <v>52.75</v>
      </c>
      <c r="I1158" s="183"/>
      <c r="J1158" s="184">
        <f>ROUND(I1158*H1158,2)</f>
        <v>0</v>
      </c>
      <c r="K1158" s="180" t="s">
        <v>146</v>
      </c>
      <c r="L1158" s="41"/>
      <c r="M1158" s="185" t="s">
        <v>44</v>
      </c>
      <c r="N1158" s="186" t="s">
        <v>53</v>
      </c>
      <c r="O1158" s="66"/>
      <c r="P1158" s="187">
        <f>O1158*H1158</f>
        <v>0</v>
      </c>
      <c r="Q1158" s="187">
        <v>2.3000000000000001E-4</v>
      </c>
      <c r="R1158" s="187">
        <f>Q1158*H1158</f>
        <v>1.2132500000000001E-2</v>
      </c>
      <c r="S1158" s="187">
        <v>0</v>
      </c>
      <c r="T1158" s="188">
        <f>S1158*H1158</f>
        <v>0</v>
      </c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R1158" s="189" t="s">
        <v>237</v>
      </c>
      <c r="AT1158" s="189" t="s">
        <v>142</v>
      </c>
      <c r="AU1158" s="189" t="s">
        <v>91</v>
      </c>
      <c r="AY1158" s="18" t="s">
        <v>139</v>
      </c>
      <c r="BE1158" s="190">
        <f>IF(N1158="základní",J1158,0)</f>
        <v>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18" t="s">
        <v>89</v>
      </c>
      <c r="BK1158" s="190">
        <f>ROUND(I1158*H1158,2)</f>
        <v>0</v>
      </c>
      <c r="BL1158" s="18" t="s">
        <v>237</v>
      </c>
      <c r="BM1158" s="189" t="s">
        <v>1598</v>
      </c>
    </row>
    <row r="1159" spans="1:65" s="2" customFormat="1">
      <c r="A1159" s="36"/>
      <c r="B1159" s="37"/>
      <c r="C1159" s="38"/>
      <c r="D1159" s="191" t="s">
        <v>149</v>
      </c>
      <c r="E1159" s="38"/>
      <c r="F1159" s="192" t="s">
        <v>1599</v>
      </c>
      <c r="G1159" s="38"/>
      <c r="H1159" s="38"/>
      <c r="I1159" s="193"/>
      <c r="J1159" s="38"/>
      <c r="K1159" s="38"/>
      <c r="L1159" s="41"/>
      <c r="M1159" s="194"/>
      <c r="N1159" s="195"/>
      <c r="O1159" s="66"/>
      <c r="P1159" s="66"/>
      <c r="Q1159" s="66"/>
      <c r="R1159" s="66"/>
      <c r="S1159" s="66"/>
      <c r="T1159" s="67"/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T1159" s="18" t="s">
        <v>149</v>
      </c>
      <c r="AU1159" s="18" t="s">
        <v>91</v>
      </c>
    </row>
    <row r="1160" spans="1:65" s="15" customFormat="1" ht="22.5">
      <c r="B1160" s="230"/>
      <c r="C1160" s="231"/>
      <c r="D1160" s="198" t="s">
        <v>151</v>
      </c>
      <c r="E1160" s="232" t="s">
        <v>44</v>
      </c>
      <c r="F1160" s="233" t="s">
        <v>1600</v>
      </c>
      <c r="G1160" s="231"/>
      <c r="H1160" s="232" t="s">
        <v>44</v>
      </c>
      <c r="I1160" s="234"/>
      <c r="J1160" s="231"/>
      <c r="K1160" s="231"/>
      <c r="L1160" s="235"/>
      <c r="M1160" s="236"/>
      <c r="N1160" s="237"/>
      <c r="O1160" s="237"/>
      <c r="P1160" s="237"/>
      <c r="Q1160" s="237"/>
      <c r="R1160" s="237"/>
      <c r="S1160" s="237"/>
      <c r="T1160" s="238"/>
      <c r="AT1160" s="239" t="s">
        <v>151</v>
      </c>
      <c r="AU1160" s="239" t="s">
        <v>91</v>
      </c>
      <c r="AV1160" s="15" t="s">
        <v>89</v>
      </c>
      <c r="AW1160" s="15" t="s">
        <v>42</v>
      </c>
      <c r="AX1160" s="15" t="s">
        <v>82</v>
      </c>
      <c r="AY1160" s="239" t="s">
        <v>139</v>
      </c>
    </row>
    <row r="1161" spans="1:65" s="13" customFormat="1" ht="22.5">
      <c r="B1161" s="196"/>
      <c r="C1161" s="197"/>
      <c r="D1161" s="198" t="s">
        <v>151</v>
      </c>
      <c r="E1161" s="199" t="s">
        <v>44</v>
      </c>
      <c r="F1161" s="200" t="s">
        <v>348</v>
      </c>
      <c r="G1161" s="197"/>
      <c r="H1161" s="201">
        <v>28.6</v>
      </c>
      <c r="I1161" s="202"/>
      <c r="J1161" s="197"/>
      <c r="K1161" s="197"/>
      <c r="L1161" s="203"/>
      <c r="M1161" s="204"/>
      <c r="N1161" s="205"/>
      <c r="O1161" s="205"/>
      <c r="P1161" s="205"/>
      <c r="Q1161" s="205"/>
      <c r="R1161" s="205"/>
      <c r="S1161" s="205"/>
      <c r="T1161" s="206"/>
      <c r="AT1161" s="207" t="s">
        <v>151</v>
      </c>
      <c r="AU1161" s="207" t="s">
        <v>91</v>
      </c>
      <c r="AV1161" s="13" t="s">
        <v>91</v>
      </c>
      <c r="AW1161" s="13" t="s">
        <v>42</v>
      </c>
      <c r="AX1161" s="13" t="s">
        <v>82</v>
      </c>
      <c r="AY1161" s="207" t="s">
        <v>139</v>
      </c>
    </row>
    <row r="1162" spans="1:65" s="13" customFormat="1">
      <c r="B1162" s="196"/>
      <c r="C1162" s="197"/>
      <c r="D1162" s="198" t="s">
        <v>151</v>
      </c>
      <c r="E1162" s="199" t="s">
        <v>44</v>
      </c>
      <c r="F1162" s="200" t="s">
        <v>1601</v>
      </c>
      <c r="G1162" s="197"/>
      <c r="H1162" s="201">
        <v>6.24</v>
      </c>
      <c r="I1162" s="202"/>
      <c r="J1162" s="197"/>
      <c r="K1162" s="197"/>
      <c r="L1162" s="203"/>
      <c r="M1162" s="204"/>
      <c r="N1162" s="205"/>
      <c r="O1162" s="205"/>
      <c r="P1162" s="205"/>
      <c r="Q1162" s="205"/>
      <c r="R1162" s="205"/>
      <c r="S1162" s="205"/>
      <c r="T1162" s="206"/>
      <c r="AT1162" s="207" t="s">
        <v>151</v>
      </c>
      <c r="AU1162" s="207" t="s">
        <v>91</v>
      </c>
      <c r="AV1162" s="13" t="s">
        <v>91</v>
      </c>
      <c r="AW1162" s="13" t="s">
        <v>42</v>
      </c>
      <c r="AX1162" s="13" t="s">
        <v>82</v>
      </c>
      <c r="AY1162" s="207" t="s">
        <v>139</v>
      </c>
    </row>
    <row r="1163" spans="1:65" s="13" customFormat="1" ht="22.5">
      <c r="B1163" s="196"/>
      <c r="C1163" s="197"/>
      <c r="D1163" s="198" t="s">
        <v>151</v>
      </c>
      <c r="E1163" s="199" t="s">
        <v>44</v>
      </c>
      <c r="F1163" s="200" t="s">
        <v>1602</v>
      </c>
      <c r="G1163" s="197"/>
      <c r="H1163" s="201">
        <v>17.91</v>
      </c>
      <c r="I1163" s="202"/>
      <c r="J1163" s="197"/>
      <c r="K1163" s="197"/>
      <c r="L1163" s="203"/>
      <c r="M1163" s="204"/>
      <c r="N1163" s="205"/>
      <c r="O1163" s="205"/>
      <c r="P1163" s="205"/>
      <c r="Q1163" s="205"/>
      <c r="R1163" s="205"/>
      <c r="S1163" s="205"/>
      <c r="T1163" s="206"/>
      <c r="AT1163" s="207" t="s">
        <v>151</v>
      </c>
      <c r="AU1163" s="207" t="s">
        <v>91</v>
      </c>
      <c r="AV1163" s="13" t="s">
        <v>91</v>
      </c>
      <c r="AW1163" s="13" t="s">
        <v>42</v>
      </c>
      <c r="AX1163" s="13" t="s">
        <v>82</v>
      </c>
      <c r="AY1163" s="207" t="s">
        <v>139</v>
      </c>
    </row>
    <row r="1164" spans="1:65" s="14" customFormat="1">
      <c r="B1164" s="218"/>
      <c r="C1164" s="219"/>
      <c r="D1164" s="198" t="s">
        <v>151</v>
      </c>
      <c r="E1164" s="220" t="s">
        <v>44</v>
      </c>
      <c r="F1164" s="221" t="s">
        <v>168</v>
      </c>
      <c r="G1164" s="219"/>
      <c r="H1164" s="222">
        <v>52.75</v>
      </c>
      <c r="I1164" s="223"/>
      <c r="J1164" s="219"/>
      <c r="K1164" s="219"/>
      <c r="L1164" s="224"/>
      <c r="M1164" s="225"/>
      <c r="N1164" s="226"/>
      <c r="O1164" s="226"/>
      <c r="P1164" s="226"/>
      <c r="Q1164" s="226"/>
      <c r="R1164" s="226"/>
      <c r="S1164" s="226"/>
      <c r="T1164" s="227"/>
      <c r="AT1164" s="228" t="s">
        <v>151</v>
      </c>
      <c r="AU1164" s="228" t="s">
        <v>91</v>
      </c>
      <c r="AV1164" s="14" t="s">
        <v>147</v>
      </c>
      <c r="AW1164" s="14" t="s">
        <v>42</v>
      </c>
      <c r="AX1164" s="14" t="s">
        <v>89</v>
      </c>
      <c r="AY1164" s="228" t="s">
        <v>139</v>
      </c>
    </row>
    <row r="1165" spans="1:65" s="2" customFormat="1" ht="37.9" customHeight="1">
      <c r="A1165" s="36"/>
      <c r="B1165" s="37"/>
      <c r="C1165" s="178" t="s">
        <v>1603</v>
      </c>
      <c r="D1165" s="178" t="s">
        <v>142</v>
      </c>
      <c r="E1165" s="179" t="s">
        <v>1604</v>
      </c>
      <c r="F1165" s="180" t="s">
        <v>1605</v>
      </c>
      <c r="G1165" s="181" t="s">
        <v>162</v>
      </c>
      <c r="H1165" s="182">
        <v>280.64</v>
      </c>
      <c r="I1165" s="183"/>
      <c r="J1165" s="184">
        <f>ROUND(I1165*H1165,2)</f>
        <v>0</v>
      </c>
      <c r="K1165" s="180" t="s">
        <v>146</v>
      </c>
      <c r="L1165" s="41"/>
      <c r="M1165" s="185" t="s">
        <v>44</v>
      </c>
      <c r="N1165" s="186" t="s">
        <v>53</v>
      </c>
      <c r="O1165" s="66"/>
      <c r="P1165" s="187">
        <f>O1165*H1165</f>
        <v>0</v>
      </c>
      <c r="Q1165" s="187">
        <v>3.2000000000000003E-4</v>
      </c>
      <c r="R1165" s="187">
        <f>Q1165*H1165</f>
        <v>8.9804800000000004E-2</v>
      </c>
      <c r="S1165" s="187">
        <v>0</v>
      </c>
      <c r="T1165" s="188">
        <f>S1165*H1165</f>
        <v>0</v>
      </c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R1165" s="189" t="s">
        <v>237</v>
      </c>
      <c r="AT1165" s="189" t="s">
        <v>142</v>
      </c>
      <c r="AU1165" s="189" t="s">
        <v>91</v>
      </c>
      <c r="AY1165" s="18" t="s">
        <v>139</v>
      </c>
      <c r="BE1165" s="190">
        <f>IF(N1165="základní",J1165,0)</f>
        <v>0</v>
      </c>
      <c r="BF1165" s="190">
        <f>IF(N1165="snížená",J1165,0)</f>
        <v>0</v>
      </c>
      <c r="BG1165" s="190">
        <f>IF(N1165="zákl. přenesená",J1165,0)</f>
        <v>0</v>
      </c>
      <c r="BH1165" s="190">
        <f>IF(N1165="sníž. přenesená",J1165,0)</f>
        <v>0</v>
      </c>
      <c r="BI1165" s="190">
        <f>IF(N1165="nulová",J1165,0)</f>
        <v>0</v>
      </c>
      <c r="BJ1165" s="18" t="s">
        <v>89</v>
      </c>
      <c r="BK1165" s="190">
        <f>ROUND(I1165*H1165,2)</f>
        <v>0</v>
      </c>
      <c r="BL1165" s="18" t="s">
        <v>237</v>
      </c>
      <c r="BM1165" s="189" t="s">
        <v>1606</v>
      </c>
    </row>
    <row r="1166" spans="1:65" s="2" customFormat="1">
      <c r="A1166" s="36"/>
      <c r="B1166" s="37"/>
      <c r="C1166" s="38"/>
      <c r="D1166" s="191" t="s">
        <v>149</v>
      </c>
      <c r="E1166" s="38"/>
      <c r="F1166" s="192" t="s">
        <v>1607</v>
      </c>
      <c r="G1166" s="38"/>
      <c r="H1166" s="38"/>
      <c r="I1166" s="193"/>
      <c r="J1166" s="38"/>
      <c r="K1166" s="38"/>
      <c r="L1166" s="41"/>
      <c r="M1166" s="194"/>
      <c r="N1166" s="195"/>
      <c r="O1166" s="66"/>
      <c r="P1166" s="66"/>
      <c r="Q1166" s="66"/>
      <c r="R1166" s="66"/>
      <c r="S1166" s="66"/>
      <c r="T1166" s="67"/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T1166" s="18" t="s">
        <v>149</v>
      </c>
      <c r="AU1166" s="18" t="s">
        <v>91</v>
      </c>
    </row>
    <row r="1167" spans="1:65" s="13" customFormat="1" ht="22.5">
      <c r="B1167" s="196"/>
      <c r="C1167" s="197"/>
      <c r="D1167" s="198" t="s">
        <v>151</v>
      </c>
      <c r="E1167" s="199" t="s">
        <v>44</v>
      </c>
      <c r="F1167" s="200" t="s">
        <v>165</v>
      </c>
      <c r="G1167" s="197"/>
      <c r="H1167" s="201">
        <v>89.2</v>
      </c>
      <c r="I1167" s="202"/>
      <c r="J1167" s="197"/>
      <c r="K1167" s="197"/>
      <c r="L1167" s="203"/>
      <c r="M1167" s="204"/>
      <c r="N1167" s="205"/>
      <c r="O1167" s="205"/>
      <c r="P1167" s="205"/>
      <c r="Q1167" s="205"/>
      <c r="R1167" s="205"/>
      <c r="S1167" s="205"/>
      <c r="T1167" s="206"/>
      <c r="AT1167" s="207" t="s">
        <v>151</v>
      </c>
      <c r="AU1167" s="207" t="s">
        <v>91</v>
      </c>
      <c r="AV1167" s="13" t="s">
        <v>91</v>
      </c>
      <c r="AW1167" s="13" t="s">
        <v>42</v>
      </c>
      <c r="AX1167" s="13" t="s">
        <v>82</v>
      </c>
      <c r="AY1167" s="207" t="s">
        <v>139</v>
      </c>
    </row>
    <row r="1168" spans="1:65" s="13" customFormat="1" ht="22.5">
      <c r="B1168" s="196"/>
      <c r="C1168" s="197"/>
      <c r="D1168" s="198" t="s">
        <v>151</v>
      </c>
      <c r="E1168" s="199" t="s">
        <v>44</v>
      </c>
      <c r="F1168" s="200" t="s">
        <v>166</v>
      </c>
      <c r="G1168" s="197"/>
      <c r="H1168" s="201">
        <v>135.78</v>
      </c>
      <c r="I1168" s="202"/>
      <c r="J1168" s="197"/>
      <c r="K1168" s="197"/>
      <c r="L1168" s="203"/>
      <c r="M1168" s="204"/>
      <c r="N1168" s="205"/>
      <c r="O1168" s="205"/>
      <c r="P1168" s="205"/>
      <c r="Q1168" s="205"/>
      <c r="R1168" s="205"/>
      <c r="S1168" s="205"/>
      <c r="T1168" s="206"/>
      <c r="AT1168" s="207" t="s">
        <v>151</v>
      </c>
      <c r="AU1168" s="207" t="s">
        <v>91</v>
      </c>
      <c r="AV1168" s="13" t="s">
        <v>91</v>
      </c>
      <c r="AW1168" s="13" t="s">
        <v>42</v>
      </c>
      <c r="AX1168" s="13" t="s">
        <v>82</v>
      </c>
      <c r="AY1168" s="207" t="s">
        <v>139</v>
      </c>
    </row>
    <row r="1169" spans="1:65" s="13" customFormat="1" ht="22.5">
      <c r="B1169" s="196"/>
      <c r="C1169" s="197"/>
      <c r="D1169" s="198" t="s">
        <v>151</v>
      </c>
      <c r="E1169" s="199" t="s">
        <v>44</v>
      </c>
      <c r="F1169" s="200" t="s">
        <v>167</v>
      </c>
      <c r="G1169" s="197"/>
      <c r="H1169" s="201">
        <v>55.66</v>
      </c>
      <c r="I1169" s="202"/>
      <c r="J1169" s="197"/>
      <c r="K1169" s="197"/>
      <c r="L1169" s="203"/>
      <c r="M1169" s="204"/>
      <c r="N1169" s="205"/>
      <c r="O1169" s="205"/>
      <c r="P1169" s="205"/>
      <c r="Q1169" s="205"/>
      <c r="R1169" s="205"/>
      <c r="S1169" s="205"/>
      <c r="T1169" s="206"/>
      <c r="AT1169" s="207" t="s">
        <v>151</v>
      </c>
      <c r="AU1169" s="207" t="s">
        <v>91</v>
      </c>
      <c r="AV1169" s="13" t="s">
        <v>91</v>
      </c>
      <c r="AW1169" s="13" t="s">
        <v>42</v>
      </c>
      <c r="AX1169" s="13" t="s">
        <v>82</v>
      </c>
      <c r="AY1169" s="207" t="s">
        <v>139</v>
      </c>
    </row>
    <row r="1170" spans="1:65" s="14" customFormat="1">
      <c r="B1170" s="218"/>
      <c r="C1170" s="219"/>
      <c r="D1170" s="198" t="s">
        <v>151</v>
      </c>
      <c r="E1170" s="220" t="s">
        <v>44</v>
      </c>
      <c r="F1170" s="221" t="s">
        <v>168</v>
      </c>
      <c r="G1170" s="219"/>
      <c r="H1170" s="222">
        <v>280.64</v>
      </c>
      <c r="I1170" s="223"/>
      <c r="J1170" s="219"/>
      <c r="K1170" s="219"/>
      <c r="L1170" s="224"/>
      <c r="M1170" s="225"/>
      <c r="N1170" s="226"/>
      <c r="O1170" s="226"/>
      <c r="P1170" s="226"/>
      <c r="Q1170" s="226"/>
      <c r="R1170" s="226"/>
      <c r="S1170" s="226"/>
      <c r="T1170" s="227"/>
      <c r="AT1170" s="228" t="s">
        <v>151</v>
      </c>
      <c r="AU1170" s="228" t="s">
        <v>91</v>
      </c>
      <c r="AV1170" s="14" t="s">
        <v>147</v>
      </c>
      <c r="AW1170" s="14" t="s">
        <v>42</v>
      </c>
      <c r="AX1170" s="14" t="s">
        <v>89</v>
      </c>
      <c r="AY1170" s="228" t="s">
        <v>139</v>
      </c>
    </row>
    <row r="1171" spans="1:65" s="2" customFormat="1" ht="24.2" customHeight="1">
      <c r="A1171" s="36"/>
      <c r="B1171" s="37"/>
      <c r="C1171" s="178" t="s">
        <v>1608</v>
      </c>
      <c r="D1171" s="178" t="s">
        <v>142</v>
      </c>
      <c r="E1171" s="179" t="s">
        <v>1609</v>
      </c>
      <c r="F1171" s="180" t="s">
        <v>1610</v>
      </c>
      <c r="G1171" s="181" t="s">
        <v>162</v>
      </c>
      <c r="H1171" s="182">
        <v>12.24</v>
      </c>
      <c r="I1171" s="183"/>
      <c r="J1171" s="184">
        <f>ROUND(I1171*H1171,2)</f>
        <v>0</v>
      </c>
      <c r="K1171" s="180" t="s">
        <v>146</v>
      </c>
      <c r="L1171" s="41"/>
      <c r="M1171" s="185" t="s">
        <v>44</v>
      </c>
      <c r="N1171" s="186" t="s">
        <v>53</v>
      </c>
      <c r="O1171" s="66"/>
      <c r="P1171" s="187">
        <f>O1171*H1171</f>
        <v>0</v>
      </c>
      <c r="Q1171" s="187">
        <v>8.4000000000000003E-4</v>
      </c>
      <c r="R1171" s="187">
        <f>Q1171*H1171</f>
        <v>1.02816E-2</v>
      </c>
      <c r="S1171" s="187">
        <v>0</v>
      </c>
      <c r="T1171" s="188">
        <f>S1171*H1171</f>
        <v>0</v>
      </c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R1171" s="189" t="s">
        <v>237</v>
      </c>
      <c r="AT1171" s="189" t="s">
        <v>142</v>
      </c>
      <c r="AU1171" s="189" t="s">
        <v>91</v>
      </c>
      <c r="AY1171" s="18" t="s">
        <v>139</v>
      </c>
      <c r="BE1171" s="190">
        <f>IF(N1171="základní",J1171,0)</f>
        <v>0</v>
      </c>
      <c r="BF1171" s="190">
        <f>IF(N1171="snížená",J1171,0)</f>
        <v>0</v>
      </c>
      <c r="BG1171" s="190">
        <f>IF(N1171="zákl. přenesená",J1171,0)</f>
        <v>0</v>
      </c>
      <c r="BH1171" s="190">
        <f>IF(N1171="sníž. přenesená",J1171,0)</f>
        <v>0</v>
      </c>
      <c r="BI1171" s="190">
        <f>IF(N1171="nulová",J1171,0)</f>
        <v>0</v>
      </c>
      <c r="BJ1171" s="18" t="s">
        <v>89</v>
      </c>
      <c r="BK1171" s="190">
        <f>ROUND(I1171*H1171,2)</f>
        <v>0</v>
      </c>
      <c r="BL1171" s="18" t="s">
        <v>237</v>
      </c>
      <c r="BM1171" s="189" t="s">
        <v>1611</v>
      </c>
    </row>
    <row r="1172" spans="1:65" s="2" customFormat="1">
      <c r="A1172" s="36"/>
      <c r="B1172" s="37"/>
      <c r="C1172" s="38"/>
      <c r="D1172" s="191" t="s">
        <v>149</v>
      </c>
      <c r="E1172" s="38"/>
      <c r="F1172" s="192" t="s">
        <v>1612</v>
      </c>
      <c r="G1172" s="38"/>
      <c r="H1172" s="38"/>
      <c r="I1172" s="193"/>
      <c r="J1172" s="38"/>
      <c r="K1172" s="38"/>
      <c r="L1172" s="41"/>
      <c r="M1172" s="194"/>
      <c r="N1172" s="195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8" t="s">
        <v>149</v>
      </c>
      <c r="AU1172" s="18" t="s">
        <v>91</v>
      </c>
    </row>
    <row r="1173" spans="1:65" s="15" customFormat="1" ht="22.5">
      <c r="B1173" s="230"/>
      <c r="C1173" s="231"/>
      <c r="D1173" s="198" t="s">
        <v>151</v>
      </c>
      <c r="E1173" s="232" t="s">
        <v>44</v>
      </c>
      <c r="F1173" s="233" t="s">
        <v>1613</v>
      </c>
      <c r="G1173" s="231"/>
      <c r="H1173" s="232" t="s">
        <v>44</v>
      </c>
      <c r="I1173" s="234"/>
      <c r="J1173" s="231"/>
      <c r="K1173" s="231"/>
      <c r="L1173" s="235"/>
      <c r="M1173" s="236"/>
      <c r="N1173" s="237"/>
      <c r="O1173" s="237"/>
      <c r="P1173" s="237"/>
      <c r="Q1173" s="237"/>
      <c r="R1173" s="237"/>
      <c r="S1173" s="237"/>
      <c r="T1173" s="238"/>
      <c r="AT1173" s="239" t="s">
        <v>151</v>
      </c>
      <c r="AU1173" s="239" t="s">
        <v>91</v>
      </c>
      <c r="AV1173" s="15" t="s">
        <v>89</v>
      </c>
      <c r="AW1173" s="15" t="s">
        <v>42</v>
      </c>
      <c r="AX1173" s="15" t="s">
        <v>82</v>
      </c>
      <c r="AY1173" s="239" t="s">
        <v>139</v>
      </c>
    </row>
    <row r="1174" spans="1:65" s="13" customFormat="1">
      <c r="B1174" s="196"/>
      <c r="C1174" s="197"/>
      <c r="D1174" s="198" t="s">
        <v>151</v>
      </c>
      <c r="E1174" s="199" t="s">
        <v>44</v>
      </c>
      <c r="F1174" s="200" t="s">
        <v>1614</v>
      </c>
      <c r="G1174" s="197"/>
      <c r="H1174" s="201">
        <v>5.04</v>
      </c>
      <c r="I1174" s="202"/>
      <c r="J1174" s="197"/>
      <c r="K1174" s="197"/>
      <c r="L1174" s="203"/>
      <c r="M1174" s="204"/>
      <c r="N1174" s="205"/>
      <c r="O1174" s="205"/>
      <c r="P1174" s="205"/>
      <c r="Q1174" s="205"/>
      <c r="R1174" s="205"/>
      <c r="S1174" s="205"/>
      <c r="T1174" s="206"/>
      <c r="AT1174" s="207" t="s">
        <v>151</v>
      </c>
      <c r="AU1174" s="207" t="s">
        <v>91</v>
      </c>
      <c r="AV1174" s="13" t="s">
        <v>91</v>
      </c>
      <c r="AW1174" s="13" t="s">
        <v>42</v>
      </c>
      <c r="AX1174" s="13" t="s">
        <v>82</v>
      </c>
      <c r="AY1174" s="207" t="s">
        <v>139</v>
      </c>
    </row>
    <row r="1175" spans="1:65" s="13" customFormat="1">
      <c r="B1175" s="196"/>
      <c r="C1175" s="197"/>
      <c r="D1175" s="198" t="s">
        <v>151</v>
      </c>
      <c r="E1175" s="199" t="s">
        <v>44</v>
      </c>
      <c r="F1175" s="200" t="s">
        <v>1615</v>
      </c>
      <c r="G1175" s="197"/>
      <c r="H1175" s="201">
        <v>7.2</v>
      </c>
      <c r="I1175" s="202"/>
      <c r="J1175" s="197"/>
      <c r="K1175" s="197"/>
      <c r="L1175" s="203"/>
      <c r="M1175" s="204"/>
      <c r="N1175" s="205"/>
      <c r="O1175" s="205"/>
      <c r="P1175" s="205"/>
      <c r="Q1175" s="205"/>
      <c r="R1175" s="205"/>
      <c r="S1175" s="205"/>
      <c r="T1175" s="206"/>
      <c r="AT1175" s="207" t="s">
        <v>151</v>
      </c>
      <c r="AU1175" s="207" t="s">
        <v>91</v>
      </c>
      <c r="AV1175" s="13" t="s">
        <v>91</v>
      </c>
      <c r="AW1175" s="13" t="s">
        <v>42</v>
      </c>
      <c r="AX1175" s="13" t="s">
        <v>82</v>
      </c>
      <c r="AY1175" s="207" t="s">
        <v>139</v>
      </c>
    </row>
    <row r="1176" spans="1:65" s="14" customFormat="1">
      <c r="B1176" s="218"/>
      <c r="C1176" s="219"/>
      <c r="D1176" s="198" t="s">
        <v>151</v>
      </c>
      <c r="E1176" s="220" t="s">
        <v>44</v>
      </c>
      <c r="F1176" s="221" t="s">
        <v>168</v>
      </c>
      <c r="G1176" s="219"/>
      <c r="H1176" s="222">
        <v>12.24</v>
      </c>
      <c r="I1176" s="223"/>
      <c r="J1176" s="219"/>
      <c r="K1176" s="219"/>
      <c r="L1176" s="224"/>
      <c r="M1176" s="225"/>
      <c r="N1176" s="226"/>
      <c r="O1176" s="226"/>
      <c r="P1176" s="226"/>
      <c r="Q1176" s="226"/>
      <c r="R1176" s="226"/>
      <c r="S1176" s="226"/>
      <c r="T1176" s="227"/>
      <c r="AT1176" s="228" t="s">
        <v>151</v>
      </c>
      <c r="AU1176" s="228" t="s">
        <v>91</v>
      </c>
      <c r="AV1176" s="14" t="s">
        <v>147</v>
      </c>
      <c r="AW1176" s="14" t="s">
        <v>42</v>
      </c>
      <c r="AX1176" s="14" t="s">
        <v>89</v>
      </c>
      <c r="AY1176" s="228" t="s">
        <v>139</v>
      </c>
    </row>
    <row r="1177" spans="1:65" s="2" customFormat="1" ht="37.9" customHeight="1">
      <c r="A1177" s="36"/>
      <c r="B1177" s="37"/>
      <c r="C1177" s="178" t="s">
        <v>1616</v>
      </c>
      <c r="D1177" s="178" t="s">
        <v>142</v>
      </c>
      <c r="E1177" s="179" t="s">
        <v>1617</v>
      </c>
      <c r="F1177" s="180" t="s">
        <v>1618</v>
      </c>
      <c r="G1177" s="181" t="s">
        <v>547</v>
      </c>
      <c r="H1177" s="182">
        <v>2</v>
      </c>
      <c r="I1177" s="183"/>
      <c r="J1177" s="184">
        <f>ROUND(I1177*H1177,2)</f>
        <v>0</v>
      </c>
      <c r="K1177" s="180" t="s">
        <v>44</v>
      </c>
      <c r="L1177" s="41"/>
      <c r="M1177" s="185" t="s">
        <v>44</v>
      </c>
      <c r="N1177" s="186" t="s">
        <v>53</v>
      </c>
      <c r="O1177" s="66"/>
      <c r="P1177" s="187">
        <f>O1177*H1177</f>
        <v>0</v>
      </c>
      <c r="Q1177" s="187">
        <v>0</v>
      </c>
      <c r="R1177" s="187">
        <f>Q1177*H1177</f>
        <v>0</v>
      </c>
      <c r="S1177" s="187">
        <v>0</v>
      </c>
      <c r="T1177" s="188">
        <f>S1177*H1177</f>
        <v>0</v>
      </c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R1177" s="189" t="s">
        <v>237</v>
      </c>
      <c r="AT1177" s="189" t="s">
        <v>142</v>
      </c>
      <c r="AU1177" s="189" t="s">
        <v>91</v>
      </c>
      <c r="AY1177" s="18" t="s">
        <v>139</v>
      </c>
      <c r="BE1177" s="190">
        <f>IF(N1177="základní",J1177,0)</f>
        <v>0</v>
      </c>
      <c r="BF1177" s="190">
        <f>IF(N1177="snížená",J1177,0)</f>
        <v>0</v>
      </c>
      <c r="BG1177" s="190">
        <f>IF(N1177="zákl. přenesená",J1177,0)</f>
        <v>0</v>
      </c>
      <c r="BH1177" s="190">
        <f>IF(N1177="sníž. přenesená",J1177,0)</f>
        <v>0</v>
      </c>
      <c r="BI1177" s="190">
        <f>IF(N1177="nulová",J1177,0)</f>
        <v>0</v>
      </c>
      <c r="BJ1177" s="18" t="s">
        <v>89</v>
      </c>
      <c r="BK1177" s="190">
        <f>ROUND(I1177*H1177,2)</f>
        <v>0</v>
      </c>
      <c r="BL1177" s="18" t="s">
        <v>237</v>
      </c>
      <c r="BM1177" s="189" t="s">
        <v>1619</v>
      </c>
    </row>
    <row r="1178" spans="1:65" s="12" customFormat="1" ht="25.9" customHeight="1">
      <c r="B1178" s="162"/>
      <c r="C1178" s="163"/>
      <c r="D1178" s="164" t="s">
        <v>81</v>
      </c>
      <c r="E1178" s="165" t="s">
        <v>1620</v>
      </c>
      <c r="F1178" s="165" t="s">
        <v>1621</v>
      </c>
      <c r="G1178" s="163"/>
      <c r="H1178" s="163"/>
      <c r="I1178" s="166"/>
      <c r="J1178" s="167">
        <f>BK1178</f>
        <v>0</v>
      </c>
      <c r="K1178" s="163"/>
      <c r="L1178" s="168"/>
      <c r="M1178" s="169"/>
      <c r="N1178" s="170"/>
      <c r="O1178" s="170"/>
      <c r="P1178" s="171">
        <f>P1179</f>
        <v>0</v>
      </c>
      <c r="Q1178" s="170"/>
      <c r="R1178" s="171">
        <f>R1179</f>
        <v>0</v>
      </c>
      <c r="S1178" s="170"/>
      <c r="T1178" s="172">
        <f>T1179</f>
        <v>0</v>
      </c>
      <c r="AR1178" s="173" t="s">
        <v>175</v>
      </c>
      <c r="AT1178" s="174" t="s">
        <v>81</v>
      </c>
      <c r="AU1178" s="174" t="s">
        <v>82</v>
      </c>
      <c r="AY1178" s="173" t="s">
        <v>139</v>
      </c>
      <c r="BK1178" s="175">
        <f>BK1179</f>
        <v>0</v>
      </c>
    </row>
    <row r="1179" spans="1:65" s="12" customFormat="1" ht="22.9" customHeight="1">
      <c r="B1179" s="162"/>
      <c r="C1179" s="163"/>
      <c r="D1179" s="164" t="s">
        <v>81</v>
      </c>
      <c r="E1179" s="176" t="s">
        <v>1622</v>
      </c>
      <c r="F1179" s="176" t="s">
        <v>1623</v>
      </c>
      <c r="G1179" s="163"/>
      <c r="H1179" s="163"/>
      <c r="I1179" s="166"/>
      <c r="J1179" s="177">
        <f>BK1179</f>
        <v>0</v>
      </c>
      <c r="K1179" s="163"/>
      <c r="L1179" s="168"/>
      <c r="M1179" s="169"/>
      <c r="N1179" s="170"/>
      <c r="O1179" s="170"/>
      <c r="P1179" s="171">
        <f>SUM(P1180:P1189)</f>
        <v>0</v>
      </c>
      <c r="Q1179" s="170"/>
      <c r="R1179" s="171">
        <f>SUM(R1180:R1189)</f>
        <v>0</v>
      </c>
      <c r="S1179" s="170"/>
      <c r="T1179" s="172">
        <f>SUM(T1180:T1189)</f>
        <v>0</v>
      </c>
      <c r="AR1179" s="173" t="s">
        <v>175</v>
      </c>
      <c r="AT1179" s="174" t="s">
        <v>81</v>
      </c>
      <c r="AU1179" s="174" t="s">
        <v>89</v>
      </c>
      <c r="AY1179" s="173" t="s">
        <v>139</v>
      </c>
      <c r="BK1179" s="175">
        <f>SUM(BK1180:BK1189)</f>
        <v>0</v>
      </c>
    </row>
    <row r="1180" spans="1:65" s="2" customFormat="1" ht="24.2" customHeight="1">
      <c r="A1180" s="36"/>
      <c r="B1180" s="37"/>
      <c r="C1180" s="178" t="s">
        <v>1624</v>
      </c>
      <c r="D1180" s="178" t="s">
        <v>142</v>
      </c>
      <c r="E1180" s="179" t="s">
        <v>1625</v>
      </c>
      <c r="F1180" s="180" t="s">
        <v>1626</v>
      </c>
      <c r="G1180" s="181" t="s">
        <v>566</v>
      </c>
      <c r="H1180" s="182">
        <v>1</v>
      </c>
      <c r="I1180" s="183"/>
      <c r="J1180" s="184">
        <f>ROUND(I1180*H1180,2)</f>
        <v>0</v>
      </c>
      <c r="K1180" s="180" t="s">
        <v>44</v>
      </c>
      <c r="L1180" s="41"/>
      <c r="M1180" s="185" t="s">
        <v>44</v>
      </c>
      <c r="N1180" s="186" t="s">
        <v>53</v>
      </c>
      <c r="O1180" s="66"/>
      <c r="P1180" s="187">
        <f>O1180*H1180</f>
        <v>0</v>
      </c>
      <c r="Q1180" s="187">
        <v>0</v>
      </c>
      <c r="R1180" s="187">
        <f>Q1180*H1180</f>
        <v>0</v>
      </c>
      <c r="S1180" s="187">
        <v>0</v>
      </c>
      <c r="T1180" s="188">
        <f>S1180*H1180</f>
        <v>0</v>
      </c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R1180" s="189" t="s">
        <v>1627</v>
      </c>
      <c r="AT1180" s="189" t="s">
        <v>142</v>
      </c>
      <c r="AU1180" s="189" t="s">
        <v>91</v>
      </c>
      <c r="AY1180" s="18" t="s">
        <v>139</v>
      </c>
      <c r="BE1180" s="190">
        <f>IF(N1180="základní",J1180,0)</f>
        <v>0</v>
      </c>
      <c r="BF1180" s="190">
        <f>IF(N1180="snížená",J1180,0)</f>
        <v>0</v>
      </c>
      <c r="BG1180" s="190">
        <f>IF(N1180="zákl. přenesená",J1180,0)</f>
        <v>0</v>
      </c>
      <c r="BH1180" s="190">
        <f>IF(N1180="sníž. přenesená",J1180,0)</f>
        <v>0</v>
      </c>
      <c r="BI1180" s="190">
        <f>IF(N1180="nulová",J1180,0)</f>
        <v>0</v>
      </c>
      <c r="BJ1180" s="18" t="s">
        <v>89</v>
      </c>
      <c r="BK1180" s="190">
        <f>ROUND(I1180*H1180,2)</f>
        <v>0</v>
      </c>
      <c r="BL1180" s="18" t="s">
        <v>1627</v>
      </c>
      <c r="BM1180" s="189" t="s">
        <v>1628</v>
      </c>
    </row>
    <row r="1181" spans="1:65" s="2" customFormat="1" ht="33" customHeight="1">
      <c r="A1181" s="36"/>
      <c r="B1181" s="37"/>
      <c r="C1181" s="178" t="s">
        <v>1629</v>
      </c>
      <c r="D1181" s="178" t="s">
        <v>142</v>
      </c>
      <c r="E1181" s="179" t="s">
        <v>1630</v>
      </c>
      <c r="F1181" s="180" t="s">
        <v>1631</v>
      </c>
      <c r="G1181" s="181" t="s">
        <v>566</v>
      </c>
      <c r="H1181" s="182">
        <v>1</v>
      </c>
      <c r="I1181" s="183"/>
      <c r="J1181" s="184">
        <f>ROUND(I1181*H1181,2)</f>
        <v>0</v>
      </c>
      <c r="K1181" s="180" t="s">
        <v>44</v>
      </c>
      <c r="L1181" s="41"/>
      <c r="M1181" s="185" t="s">
        <v>44</v>
      </c>
      <c r="N1181" s="186" t="s">
        <v>53</v>
      </c>
      <c r="O1181" s="66"/>
      <c r="P1181" s="187">
        <f>O1181*H1181</f>
        <v>0</v>
      </c>
      <c r="Q1181" s="187">
        <v>0</v>
      </c>
      <c r="R1181" s="187">
        <f>Q1181*H1181</f>
        <v>0</v>
      </c>
      <c r="S1181" s="187">
        <v>0</v>
      </c>
      <c r="T1181" s="188">
        <f>S1181*H1181</f>
        <v>0</v>
      </c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R1181" s="189" t="s">
        <v>1627</v>
      </c>
      <c r="AT1181" s="189" t="s">
        <v>142</v>
      </c>
      <c r="AU1181" s="189" t="s">
        <v>91</v>
      </c>
      <c r="AY1181" s="18" t="s">
        <v>139</v>
      </c>
      <c r="BE1181" s="190">
        <f>IF(N1181="základní",J1181,0)</f>
        <v>0</v>
      </c>
      <c r="BF1181" s="190">
        <f>IF(N1181="snížená",J1181,0)</f>
        <v>0</v>
      </c>
      <c r="BG1181" s="190">
        <f>IF(N1181="zákl. přenesená",J1181,0)</f>
        <v>0</v>
      </c>
      <c r="BH1181" s="190">
        <f>IF(N1181="sníž. přenesená",J1181,0)</f>
        <v>0</v>
      </c>
      <c r="BI1181" s="190">
        <f>IF(N1181="nulová",J1181,0)</f>
        <v>0</v>
      </c>
      <c r="BJ1181" s="18" t="s">
        <v>89</v>
      </c>
      <c r="BK1181" s="190">
        <f>ROUND(I1181*H1181,2)</f>
        <v>0</v>
      </c>
      <c r="BL1181" s="18" t="s">
        <v>1627</v>
      </c>
      <c r="BM1181" s="189" t="s">
        <v>1632</v>
      </c>
    </row>
    <row r="1182" spans="1:65" s="2" customFormat="1" ht="16.5" customHeight="1">
      <c r="A1182" s="36"/>
      <c r="B1182" s="37"/>
      <c r="C1182" s="178" t="s">
        <v>1633</v>
      </c>
      <c r="D1182" s="178" t="s">
        <v>142</v>
      </c>
      <c r="E1182" s="179" t="s">
        <v>1634</v>
      </c>
      <c r="F1182" s="180" t="s">
        <v>1635</v>
      </c>
      <c r="G1182" s="181" t="s">
        <v>566</v>
      </c>
      <c r="H1182" s="182">
        <v>3</v>
      </c>
      <c r="I1182" s="183"/>
      <c r="J1182" s="184">
        <f>ROUND(I1182*H1182,2)</f>
        <v>0</v>
      </c>
      <c r="K1182" s="180" t="s">
        <v>44</v>
      </c>
      <c r="L1182" s="41"/>
      <c r="M1182" s="185" t="s">
        <v>44</v>
      </c>
      <c r="N1182" s="186" t="s">
        <v>53</v>
      </c>
      <c r="O1182" s="66"/>
      <c r="P1182" s="187">
        <f>O1182*H1182</f>
        <v>0</v>
      </c>
      <c r="Q1182" s="187">
        <v>0</v>
      </c>
      <c r="R1182" s="187">
        <f>Q1182*H1182</f>
        <v>0</v>
      </c>
      <c r="S1182" s="187">
        <v>0</v>
      </c>
      <c r="T1182" s="188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89" t="s">
        <v>1627</v>
      </c>
      <c r="AT1182" s="189" t="s">
        <v>142</v>
      </c>
      <c r="AU1182" s="189" t="s">
        <v>91</v>
      </c>
      <c r="AY1182" s="18" t="s">
        <v>139</v>
      </c>
      <c r="BE1182" s="190">
        <f>IF(N1182="základní",J1182,0)</f>
        <v>0</v>
      </c>
      <c r="BF1182" s="190">
        <f>IF(N1182="snížená",J1182,0)</f>
        <v>0</v>
      </c>
      <c r="BG1182" s="190">
        <f>IF(N1182="zákl. přenesená",J1182,0)</f>
        <v>0</v>
      </c>
      <c r="BH1182" s="190">
        <f>IF(N1182="sníž. přenesená",J1182,0)</f>
        <v>0</v>
      </c>
      <c r="BI1182" s="190">
        <f>IF(N1182="nulová",J1182,0)</f>
        <v>0</v>
      </c>
      <c r="BJ1182" s="18" t="s">
        <v>89</v>
      </c>
      <c r="BK1182" s="190">
        <f>ROUND(I1182*H1182,2)</f>
        <v>0</v>
      </c>
      <c r="BL1182" s="18" t="s">
        <v>1627</v>
      </c>
      <c r="BM1182" s="189" t="s">
        <v>1636</v>
      </c>
    </row>
    <row r="1183" spans="1:65" s="2" customFormat="1" ht="16.5" customHeight="1">
      <c r="A1183" s="36"/>
      <c r="B1183" s="37"/>
      <c r="C1183" s="178" t="s">
        <v>1637</v>
      </c>
      <c r="D1183" s="178" t="s">
        <v>142</v>
      </c>
      <c r="E1183" s="179" t="s">
        <v>1638</v>
      </c>
      <c r="F1183" s="180" t="s">
        <v>1639</v>
      </c>
      <c r="G1183" s="181" t="s">
        <v>566</v>
      </c>
      <c r="H1183" s="182">
        <v>1</v>
      </c>
      <c r="I1183" s="183"/>
      <c r="J1183" s="184">
        <f>ROUND(I1183*H1183,2)</f>
        <v>0</v>
      </c>
      <c r="K1183" s="180" t="s">
        <v>44</v>
      </c>
      <c r="L1183" s="41"/>
      <c r="M1183" s="185" t="s">
        <v>44</v>
      </c>
      <c r="N1183" s="186" t="s">
        <v>53</v>
      </c>
      <c r="O1183" s="66"/>
      <c r="P1183" s="187">
        <f>O1183*H1183</f>
        <v>0</v>
      </c>
      <c r="Q1183" s="187">
        <v>0</v>
      </c>
      <c r="R1183" s="187">
        <f>Q1183*H1183</f>
        <v>0</v>
      </c>
      <c r="S1183" s="187">
        <v>0</v>
      </c>
      <c r="T1183" s="188">
        <f>S1183*H1183</f>
        <v>0</v>
      </c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R1183" s="189" t="s">
        <v>1627</v>
      </c>
      <c r="AT1183" s="189" t="s">
        <v>142</v>
      </c>
      <c r="AU1183" s="189" t="s">
        <v>91</v>
      </c>
      <c r="AY1183" s="18" t="s">
        <v>139</v>
      </c>
      <c r="BE1183" s="190">
        <f>IF(N1183="základní",J1183,0)</f>
        <v>0</v>
      </c>
      <c r="BF1183" s="190">
        <f>IF(N1183="snížená",J1183,0)</f>
        <v>0</v>
      </c>
      <c r="BG1183" s="190">
        <f>IF(N1183="zákl. přenesená",J1183,0)</f>
        <v>0</v>
      </c>
      <c r="BH1183" s="190">
        <f>IF(N1183="sníž. přenesená",J1183,0)</f>
        <v>0</v>
      </c>
      <c r="BI1183" s="190">
        <f>IF(N1183="nulová",J1183,0)</f>
        <v>0</v>
      </c>
      <c r="BJ1183" s="18" t="s">
        <v>89</v>
      </c>
      <c r="BK1183" s="190">
        <f>ROUND(I1183*H1183,2)</f>
        <v>0</v>
      </c>
      <c r="BL1183" s="18" t="s">
        <v>1627</v>
      </c>
      <c r="BM1183" s="189" t="s">
        <v>1640</v>
      </c>
    </row>
    <row r="1184" spans="1:65" s="2" customFormat="1" ht="29.25">
      <c r="A1184" s="36"/>
      <c r="B1184" s="37"/>
      <c r="C1184" s="38"/>
      <c r="D1184" s="198" t="s">
        <v>451</v>
      </c>
      <c r="E1184" s="38"/>
      <c r="F1184" s="229" t="s">
        <v>1641</v>
      </c>
      <c r="G1184" s="38"/>
      <c r="H1184" s="38"/>
      <c r="I1184" s="193"/>
      <c r="J1184" s="38"/>
      <c r="K1184" s="38"/>
      <c r="L1184" s="41"/>
      <c r="M1184" s="194"/>
      <c r="N1184" s="195"/>
      <c r="O1184" s="66"/>
      <c r="P1184" s="66"/>
      <c r="Q1184" s="66"/>
      <c r="R1184" s="66"/>
      <c r="S1184" s="66"/>
      <c r="T1184" s="67"/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T1184" s="18" t="s">
        <v>451</v>
      </c>
      <c r="AU1184" s="18" t="s">
        <v>91</v>
      </c>
    </row>
    <row r="1185" spans="1:65" s="2" customFormat="1" ht="16.5" customHeight="1">
      <c r="A1185" s="36"/>
      <c r="B1185" s="37"/>
      <c r="C1185" s="178" t="s">
        <v>1642</v>
      </c>
      <c r="D1185" s="178" t="s">
        <v>142</v>
      </c>
      <c r="E1185" s="179" t="s">
        <v>1643</v>
      </c>
      <c r="F1185" s="180" t="s">
        <v>1644</v>
      </c>
      <c r="G1185" s="181" t="s">
        <v>566</v>
      </c>
      <c r="H1185" s="182">
        <v>1</v>
      </c>
      <c r="I1185" s="183"/>
      <c r="J1185" s="184">
        <f>ROUND(I1185*H1185,2)</f>
        <v>0</v>
      </c>
      <c r="K1185" s="180" t="s">
        <v>44</v>
      </c>
      <c r="L1185" s="41"/>
      <c r="M1185" s="185" t="s">
        <v>44</v>
      </c>
      <c r="N1185" s="186" t="s">
        <v>53</v>
      </c>
      <c r="O1185" s="66"/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R1185" s="189" t="s">
        <v>1627</v>
      </c>
      <c r="AT1185" s="189" t="s">
        <v>142</v>
      </c>
      <c r="AU1185" s="189" t="s">
        <v>91</v>
      </c>
      <c r="AY1185" s="18" t="s">
        <v>139</v>
      </c>
      <c r="BE1185" s="190">
        <f>IF(N1185="základní",J1185,0)</f>
        <v>0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18" t="s">
        <v>89</v>
      </c>
      <c r="BK1185" s="190">
        <f>ROUND(I1185*H1185,2)</f>
        <v>0</v>
      </c>
      <c r="BL1185" s="18" t="s">
        <v>1627</v>
      </c>
      <c r="BM1185" s="189" t="s">
        <v>1645</v>
      </c>
    </row>
    <row r="1186" spans="1:65" s="2" customFormat="1" ht="16.5" customHeight="1">
      <c r="A1186" s="36"/>
      <c r="B1186" s="37"/>
      <c r="C1186" s="178" t="s">
        <v>1646</v>
      </c>
      <c r="D1186" s="178" t="s">
        <v>142</v>
      </c>
      <c r="E1186" s="179" t="s">
        <v>1647</v>
      </c>
      <c r="F1186" s="180" t="s">
        <v>1648</v>
      </c>
      <c r="G1186" s="181" t="s">
        <v>566</v>
      </c>
      <c r="H1186" s="182">
        <v>1</v>
      </c>
      <c r="I1186" s="183"/>
      <c r="J1186" s="184">
        <f>ROUND(I1186*H1186,2)</f>
        <v>0</v>
      </c>
      <c r="K1186" s="180" t="s">
        <v>44</v>
      </c>
      <c r="L1186" s="41"/>
      <c r="M1186" s="185" t="s">
        <v>44</v>
      </c>
      <c r="N1186" s="186" t="s">
        <v>53</v>
      </c>
      <c r="O1186" s="66"/>
      <c r="P1186" s="187">
        <f>O1186*H1186</f>
        <v>0</v>
      </c>
      <c r="Q1186" s="187">
        <v>0</v>
      </c>
      <c r="R1186" s="187">
        <f>Q1186*H1186</f>
        <v>0</v>
      </c>
      <c r="S1186" s="187">
        <v>0</v>
      </c>
      <c r="T1186" s="188">
        <f>S1186*H1186</f>
        <v>0</v>
      </c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R1186" s="189" t="s">
        <v>1627</v>
      </c>
      <c r="AT1186" s="189" t="s">
        <v>142</v>
      </c>
      <c r="AU1186" s="189" t="s">
        <v>91</v>
      </c>
      <c r="AY1186" s="18" t="s">
        <v>139</v>
      </c>
      <c r="BE1186" s="190">
        <f>IF(N1186="základní",J1186,0)</f>
        <v>0</v>
      </c>
      <c r="BF1186" s="190">
        <f>IF(N1186="snížená",J1186,0)</f>
        <v>0</v>
      </c>
      <c r="BG1186" s="190">
        <f>IF(N1186="zákl. přenesená",J1186,0)</f>
        <v>0</v>
      </c>
      <c r="BH1186" s="190">
        <f>IF(N1186="sníž. přenesená",J1186,0)</f>
        <v>0</v>
      </c>
      <c r="BI1186" s="190">
        <f>IF(N1186="nulová",J1186,0)</f>
        <v>0</v>
      </c>
      <c r="BJ1186" s="18" t="s">
        <v>89</v>
      </c>
      <c r="BK1186" s="190">
        <f>ROUND(I1186*H1186,2)</f>
        <v>0</v>
      </c>
      <c r="BL1186" s="18" t="s">
        <v>1627</v>
      </c>
      <c r="BM1186" s="189" t="s">
        <v>1649</v>
      </c>
    </row>
    <row r="1187" spans="1:65" s="2" customFormat="1" ht="16.5" customHeight="1">
      <c r="A1187" s="36"/>
      <c r="B1187" s="37"/>
      <c r="C1187" s="178" t="s">
        <v>1650</v>
      </c>
      <c r="D1187" s="178" t="s">
        <v>142</v>
      </c>
      <c r="E1187" s="179" t="s">
        <v>1651</v>
      </c>
      <c r="F1187" s="180" t="s">
        <v>1652</v>
      </c>
      <c r="G1187" s="181" t="s">
        <v>566</v>
      </c>
      <c r="H1187" s="182">
        <v>1</v>
      </c>
      <c r="I1187" s="183"/>
      <c r="J1187" s="184">
        <f>ROUND(I1187*H1187,2)</f>
        <v>0</v>
      </c>
      <c r="K1187" s="180" t="s">
        <v>44</v>
      </c>
      <c r="L1187" s="41"/>
      <c r="M1187" s="185" t="s">
        <v>44</v>
      </c>
      <c r="N1187" s="186" t="s">
        <v>53</v>
      </c>
      <c r="O1187" s="66"/>
      <c r="P1187" s="187">
        <f>O1187*H1187</f>
        <v>0</v>
      </c>
      <c r="Q1187" s="187">
        <v>0</v>
      </c>
      <c r="R1187" s="187">
        <f>Q1187*H1187</f>
        <v>0</v>
      </c>
      <c r="S1187" s="187">
        <v>0</v>
      </c>
      <c r="T1187" s="188">
        <f>S1187*H1187</f>
        <v>0</v>
      </c>
      <c r="U1187" s="36"/>
      <c r="V1187" s="36"/>
      <c r="W1187" s="36"/>
      <c r="X1187" s="36"/>
      <c r="Y1187" s="36"/>
      <c r="Z1187" s="36"/>
      <c r="AA1187" s="36"/>
      <c r="AB1187" s="36"/>
      <c r="AC1187" s="36"/>
      <c r="AD1187" s="36"/>
      <c r="AE1187" s="36"/>
      <c r="AR1187" s="189" t="s">
        <v>1627</v>
      </c>
      <c r="AT1187" s="189" t="s">
        <v>142</v>
      </c>
      <c r="AU1187" s="189" t="s">
        <v>91</v>
      </c>
      <c r="AY1187" s="18" t="s">
        <v>139</v>
      </c>
      <c r="BE1187" s="190">
        <f>IF(N1187="základní",J1187,0)</f>
        <v>0</v>
      </c>
      <c r="BF1187" s="190">
        <f>IF(N1187="snížená",J1187,0)</f>
        <v>0</v>
      </c>
      <c r="BG1187" s="190">
        <f>IF(N1187="zákl. přenesená",J1187,0)</f>
        <v>0</v>
      </c>
      <c r="BH1187" s="190">
        <f>IF(N1187="sníž. přenesená",J1187,0)</f>
        <v>0</v>
      </c>
      <c r="BI1187" s="190">
        <f>IF(N1187="nulová",J1187,0)</f>
        <v>0</v>
      </c>
      <c r="BJ1187" s="18" t="s">
        <v>89</v>
      </c>
      <c r="BK1187" s="190">
        <f>ROUND(I1187*H1187,2)</f>
        <v>0</v>
      </c>
      <c r="BL1187" s="18" t="s">
        <v>1627</v>
      </c>
      <c r="BM1187" s="189" t="s">
        <v>1653</v>
      </c>
    </row>
    <row r="1188" spans="1:65" s="2" customFormat="1" ht="16.5" customHeight="1">
      <c r="A1188" s="36"/>
      <c r="B1188" s="37"/>
      <c r="C1188" s="178" t="s">
        <v>1654</v>
      </c>
      <c r="D1188" s="178" t="s">
        <v>142</v>
      </c>
      <c r="E1188" s="179" t="s">
        <v>1655</v>
      </c>
      <c r="F1188" s="180" t="s">
        <v>1656</v>
      </c>
      <c r="G1188" s="181" t="s">
        <v>566</v>
      </c>
      <c r="H1188" s="182">
        <v>1</v>
      </c>
      <c r="I1188" s="183"/>
      <c r="J1188" s="184">
        <f>ROUND(I1188*H1188,2)</f>
        <v>0</v>
      </c>
      <c r="K1188" s="180" t="s">
        <v>44</v>
      </c>
      <c r="L1188" s="41"/>
      <c r="M1188" s="185" t="s">
        <v>44</v>
      </c>
      <c r="N1188" s="186" t="s">
        <v>53</v>
      </c>
      <c r="O1188" s="66"/>
      <c r="P1188" s="187">
        <f>O1188*H1188</f>
        <v>0</v>
      </c>
      <c r="Q1188" s="187">
        <v>0</v>
      </c>
      <c r="R1188" s="187">
        <f>Q1188*H1188</f>
        <v>0</v>
      </c>
      <c r="S1188" s="187">
        <v>0</v>
      </c>
      <c r="T1188" s="188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189" t="s">
        <v>1627</v>
      </c>
      <c r="AT1188" s="189" t="s">
        <v>142</v>
      </c>
      <c r="AU1188" s="189" t="s">
        <v>91</v>
      </c>
      <c r="AY1188" s="18" t="s">
        <v>139</v>
      </c>
      <c r="BE1188" s="190">
        <f>IF(N1188="základní",J1188,0)</f>
        <v>0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8" t="s">
        <v>89</v>
      </c>
      <c r="BK1188" s="190">
        <f>ROUND(I1188*H1188,2)</f>
        <v>0</v>
      </c>
      <c r="BL1188" s="18" t="s">
        <v>1627</v>
      </c>
      <c r="BM1188" s="189" t="s">
        <v>1657</v>
      </c>
    </row>
    <row r="1189" spans="1:65" s="2" customFormat="1" ht="19.5">
      <c r="A1189" s="36"/>
      <c r="B1189" s="37"/>
      <c r="C1189" s="38"/>
      <c r="D1189" s="198" t="s">
        <v>451</v>
      </c>
      <c r="E1189" s="38"/>
      <c r="F1189" s="229" t="s">
        <v>1658</v>
      </c>
      <c r="G1189" s="38"/>
      <c r="H1189" s="38"/>
      <c r="I1189" s="193"/>
      <c r="J1189" s="38"/>
      <c r="K1189" s="38"/>
      <c r="L1189" s="41"/>
      <c r="M1189" s="240"/>
      <c r="N1189" s="241"/>
      <c r="O1189" s="242"/>
      <c r="P1189" s="242"/>
      <c r="Q1189" s="242"/>
      <c r="R1189" s="242"/>
      <c r="S1189" s="242"/>
      <c r="T1189" s="243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8" t="s">
        <v>451</v>
      </c>
      <c r="AU1189" s="18" t="s">
        <v>91</v>
      </c>
    </row>
    <row r="1190" spans="1:65" s="2" customFormat="1" ht="6.95" customHeight="1">
      <c r="A1190" s="36"/>
      <c r="B1190" s="49"/>
      <c r="C1190" s="50"/>
      <c r="D1190" s="50"/>
      <c r="E1190" s="50"/>
      <c r="F1190" s="50"/>
      <c r="G1190" s="50"/>
      <c r="H1190" s="50"/>
      <c r="I1190" s="50"/>
      <c r="J1190" s="50"/>
      <c r="K1190" s="50"/>
      <c r="L1190" s="41"/>
      <c r="M1190" s="36"/>
      <c r="O1190" s="36"/>
      <c r="P1190" s="36"/>
      <c r="Q1190" s="36"/>
      <c r="R1190" s="36"/>
      <c r="S1190" s="36"/>
      <c r="T1190" s="36"/>
      <c r="U1190" s="36"/>
      <c r="V1190" s="36"/>
      <c r="W1190" s="36"/>
      <c r="X1190" s="36"/>
      <c r="Y1190" s="36"/>
      <c r="Z1190" s="36"/>
      <c r="AA1190" s="36"/>
      <c r="AB1190" s="36"/>
      <c r="AC1190" s="36"/>
      <c r="AD1190" s="36"/>
      <c r="AE1190" s="36"/>
    </row>
  </sheetData>
  <sheetProtection algorithmName="SHA-512" hashValue="zcRW5eutjUbBHzKzLEvEUv1EI7GuQjH/IASW5cyiJRdFNCwt2vp2I59CRbpXE+pVD1o1YUjukWGM/Dr7sujMHw==" saltValue="gM5mnUtzF5gEICg/hW4ddcKF+KoPNFxl0Gbhp1aEt4yZj6P5mKQjHSQMbxfz/vK9/Zd1YjykYhEwDftHDAhu/Q==" spinCount="100000" sheet="1" objects="1" scenarios="1" formatColumns="0" formatRows="0" autoFilter="0"/>
  <autoFilter ref="C102:K1189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/>
    <hyperlink ref="F113" r:id="rId2"/>
    <hyperlink ref="F119" r:id="rId3"/>
    <hyperlink ref="F124" r:id="rId4"/>
    <hyperlink ref="F129" r:id="rId5"/>
    <hyperlink ref="F132" r:id="rId6"/>
    <hyperlink ref="F137" r:id="rId7"/>
    <hyperlink ref="F144" r:id="rId8"/>
    <hyperlink ref="F150" r:id="rId9"/>
    <hyperlink ref="F155" r:id="rId10"/>
    <hyperlink ref="F160" r:id="rId11"/>
    <hyperlink ref="F163" r:id="rId12"/>
    <hyperlink ref="F166" r:id="rId13"/>
    <hyperlink ref="F170" r:id="rId14"/>
    <hyperlink ref="F175" r:id="rId15"/>
    <hyperlink ref="F180" r:id="rId16"/>
    <hyperlink ref="F185" r:id="rId17"/>
    <hyperlink ref="F188" r:id="rId18"/>
    <hyperlink ref="F191" r:id="rId19"/>
    <hyperlink ref="F194" r:id="rId20"/>
    <hyperlink ref="F197" r:id="rId21"/>
    <hyperlink ref="F200" r:id="rId22"/>
    <hyperlink ref="F203" r:id="rId23"/>
    <hyperlink ref="F206" r:id="rId24"/>
    <hyperlink ref="F212" r:id="rId25"/>
    <hyperlink ref="F215" r:id="rId26"/>
    <hyperlink ref="F218" r:id="rId27"/>
    <hyperlink ref="F221" r:id="rId28"/>
    <hyperlink ref="F227" r:id="rId29"/>
    <hyperlink ref="F241" r:id="rId30"/>
    <hyperlink ref="F247" r:id="rId31"/>
    <hyperlink ref="F252" r:id="rId32"/>
    <hyperlink ref="F255" r:id="rId33"/>
    <hyperlink ref="F258" r:id="rId34"/>
    <hyperlink ref="F261" r:id="rId35"/>
    <hyperlink ref="F265" r:id="rId36"/>
    <hyperlink ref="F267" r:id="rId37"/>
    <hyperlink ref="F269" r:id="rId38"/>
    <hyperlink ref="F272" r:id="rId39"/>
    <hyperlink ref="F275" r:id="rId40"/>
    <hyperlink ref="F278" r:id="rId41"/>
    <hyperlink ref="F280" r:id="rId42"/>
    <hyperlink ref="F284" r:id="rId43"/>
    <hyperlink ref="F288" r:id="rId44"/>
    <hyperlink ref="F295" r:id="rId45"/>
    <hyperlink ref="F302" r:id="rId46"/>
    <hyperlink ref="F308" r:id="rId47"/>
    <hyperlink ref="F314" r:id="rId48"/>
    <hyperlink ref="F316" r:id="rId49"/>
    <hyperlink ref="F319" r:id="rId50"/>
    <hyperlink ref="F330" r:id="rId51"/>
    <hyperlink ref="F335" r:id="rId52"/>
    <hyperlink ref="F344" r:id="rId53"/>
    <hyperlink ref="F347" r:id="rId54"/>
    <hyperlink ref="F357" r:id="rId55"/>
    <hyperlink ref="F359" r:id="rId56"/>
    <hyperlink ref="F362" r:id="rId57"/>
    <hyperlink ref="F400" r:id="rId58"/>
    <hyperlink ref="F437" r:id="rId59"/>
    <hyperlink ref="F443" r:id="rId60"/>
    <hyperlink ref="F448" r:id="rId61"/>
    <hyperlink ref="F451" r:id="rId62"/>
    <hyperlink ref="F458" r:id="rId63"/>
    <hyperlink ref="F461" r:id="rId64"/>
    <hyperlink ref="F478" r:id="rId65"/>
    <hyperlink ref="F492" r:id="rId66"/>
    <hyperlink ref="F495" r:id="rId67"/>
    <hyperlink ref="F500" r:id="rId68"/>
    <hyperlink ref="F507" r:id="rId69"/>
    <hyperlink ref="F515" r:id="rId70"/>
    <hyperlink ref="F518" r:id="rId71"/>
    <hyperlink ref="F560" r:id="rId72"/>
    <hyperlink ref="F565" r:id="rId73"/>
    <hyperlink ref="F568" r:id="rId74"/>
    <hyperlink ref="F605" r:id="rId75"/>
    <hyperlink ref="F608" r:id="rId76"/>
    <hyperlink ref="F613" r:id="rId77"/>
    <hyperlink ref="F634" r:id="rId78"/>
    <hyperlink ref="F636" r:id="rId79"/>
    <hyperlink ref="F639" r:id="rId80"/>
    <hyperlink ref="F644" r:id="rId81"/>
    <hyperlink ref="F649" r:id="rId82"/>
    <hyperlink ref="F652" r:id="rId83"/>
    <hyperlink ref="F655" r:id="rId84"/>
    <hyperlink ref="F658" r:id="rId85"/>
    <hyperlink ref="F682" r:id="rId86"/>
    <hyperlink ref="F685" r:id="rId87"/>
    <hyperlink ref="F687" r:id="rId88"/>
    <hyperlink ref="F690" r:id="rId89"/>
    <hyperlink ref="F696" r:id="rId90"/>
    <hyperlink ref="F699" r:id="rId91"/>
    <hyperlink ref="F707" r:id="rId92"/>
    <hyperlink ref="F710" r:id="rId93"/>
    <hyperlink ref="F716" r:id="rId94"/>
    <hyperlink ref="F719" r:id="rId95"/>
    <hyperlink ref="F722" r:id="rId96"/>
    <hyperlink ref="F725" r:id="rId97"/>
    <hyperlink ref="F728" r:id="rId98"/>
    <hyperlink ref="F742" r:id="rId99"/>
    <hyperlink ref="F746" r:id="rId100"/>
    <hyperlink ref="F759" r:id="rId101"/>
    <hyperlink ref="F763" r:id="rId102"/>
    <hyperlink ref="F770" r:id="rId103"/>
    <hyperlink ref="F778" r:id="rId104"/>
    <hyperlink ref="F784" r:id="rId105"/>
    <hyperlink ref="F788" r:id="rId106"/>
    <hyperlink ref="F792" r:id="rId107"/>
    <hyperlink ref="F795" r:id="rId108"/>
    <hyperlink ref="F799" r:id="rId109"/>
    <hyperlink ref="F803" r:id="rId110"/>
    <hyperlink ref="F809" r:id="rId111"/>
    <hyperlink ref="F812" r:id="rId112"/>
    <hyperlink ref="F818" r:id="rId113"/>
    <hyperlink ref="F825" r:id="rId114"/>
    <hyperlink ref="F828" r:id="rId115"/>
    <hyperlink ref="F838" r:id="rId116"/>
    <hyperlink ref="F841" r:id="rId117"/>
    <hyperlink ref="F845" r:id="rId118"/>
    <hyperlink ref="F851" r:id="rId119"/>
    <hyperlink ref="F855" r:id="rId120"/>
    <hyperlink ref="F858" r:id="rId121"/>
    <hyperlink ref="F861" r:id="rId122"/>
    <hyperlink ref="F864" r:id="rId123"/>
    <hyperlink ref="F888" r:id="rId124"/>
    <hyperlink ref="F891" r:id="rId125"/>
    <hyperlink ref="F895" r:id="rId126"/>
    <hyperlink ref="F899" r:id="rId127"/>
    <hyperlink ref="F903" r:id="rId128"/>
    <hyperlink ref="F912" r:id="rId129"/>
    <hyperlink ref="F914" r:id="rId130"/>
    <hyperlink ref="F917" r:id="rId131"/>
    <hyperlink ref="F945" r:id="rId132"/>
    <hyperlink ref="F959" r:id="rId133"/>
    <hyperlink ref="F965" r:id="rId134"/>
    <hyperlink ref="F968" r:id="rId135"/>
    <hyperlink ref="F981" r:id="rId136"/>
    <hyperlink ref="F987" r:id="rId137"/>
    <hyperlink ref="F991" r:id="rId138"/>
    <hyperlink ref="F994" r:id="rId139"/>
    <hyperlink ref="F997" r:id="rId140"/>
    <hyperlink ref="F1006" r:id="rId141"/>
    <hyperlink ref="F1011" r:id="rId142"/>
    <hyperlink ref="F1014" r:id="rId143"/>
    <hyperlink ref="F1021" r:id="rId144"/>
    <hyperlink ref="F1026" r:id="rId145"/>
    <hyperlink ref="F1031" r:id="rId146"/>
    <hyperlink ref="F1034" r:id="rId147"/>
    <hyperlink ref="F1058" r:id="rId148"/>
    <hyperlink ref="F1074" r:id="rId149"/>
    <hyperlink ref="F1080" r:id="rId150"/>
    <hyperlink ref="F1086" r:id="rId151"/>
    <hyperlink ref="F1096" r:id="rId152"/>
    <hyperlink ref="F1104" r:id="rId153"/>
    <hyperlink ref="F1112" r:id="rId154"/>
    <hyperlink ref="F1114" r:id="rId155"/>
    <hyperlink ref="F1117" r:id="rId156"/>
    <hyperlink ref="F1131" r:id="rId157"/>
    <hyperlink ref="F1145" r:id="rId158"/>
    <hyperlink ref="F1159" r:id="rId159"/>
    <hyperlink ref="F1166" r:id="rId160"/>
    <hyperlink ref="F1172" r:id="rId16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>
      <c r="B3" s="248"/>
      <c r="C3" s="380" t="s">
        <v>1659</v>
      </c>
      <c r="D3" s="380"/>
      <c r="E3" s="380"/>
      <c r="F3" s="380"/>
      <c r="G3" s="380"/>
      <c r="H3" s="380"/>
      <c r="I3" s="380"/>
      <c r="J3" s="380"/>
      <c r="K3" s="249"/>
    </row>
    <row r="4" spans="2:11" s="1" customFormat="1" ht="25.5" customHeight="1">
      <c r="B4" s="250"/>
      <c r="C4" s="381" t="s">
        <v>1660</v>
      </c>
      <c r="D4" s="381"/>
      <c r="E4" s="381"/>
      <c r="F4" s="381"/>
      <c r="G4" s="381"/>
      <c r="H4" s="381"/>
      <c r="I4" s="381"/>
      <c r="J4" s="381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79" t="s">
        <v>1661</v>
      </c>
      <c r="D6" s="379"/>
      <c r="E6" s="379"/>
      <c r="F6" s="379"/>
      <c r="G6" s="379"/>
      <c r="H6" s="379"/>
      <c r="I6" s="379"/>
      <c r="J6" s="379"/>
      <c r="K6" s="251"/>
    </row>
    <row r="7" spans="2:11" s="1" customFormat="1" ht="15" customHeight="1">
      <c r="B7" s="254"/>
      <c r="C7" s="379" t="s">
        <v>1662</v>
      </c>
      <c r="D7" s="379"/>
      <c r="E7" s="379"/>
      <c r="F7" s="379"/>
      <c r="G7" s="379"/>
      <c r="H7" s="379"/>
      <c r="I7" s="379"/>
      <c r="J7" s="379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79" t="s">
        <v>1663</v>
      </c>
      <c r="D9" s="379"/>
      <c r="E9" s="379"/>
      <c r="F9" s="379"/>
      <c r="G9" s="379"/>
      <c r="H9" s="379"/>
      <c r="I9" s="379"/>
      <c r="J9" s="379"/>
      <c r="K9" s="251"/>
    </row>
    <row r="10" spans="2:11" s="1" customFormat="1" ht="15" customHeight="1">
      <c r="B10" s="254"/>
      <c r="C10" s="253"/>
      <c r="D10" s="379" t="s">
        <v>1664</v>
      </c>
      <c r="E10" s="379"/>
      <c r="F10" s="379"/>
      <c r="G10" s="379"/>
      <c r="H10" s="379"/>
      <c r="I10" s="379"/>
      <c r="J10" s="379"/>
      <c r="K10" s="251"/>
    </row>
    <row r="11" spans="2:11" s="1" customFormat="1" ht="15" customHeight="1">
      <c r="B11" s="254"/>
      <c r="C11" s="255"/>
      <c r="D11" s="379" t="s">
        <v>1665</v>
      </c>
      <c r="E11" s="379"/>
      <c r="F11" s="379"/>
      <c r="G11" s="379"/>
      <c r="H11" s="379"/>
      <c r="I11" s="379"/>
      <c r="J11" s="379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1666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79" t="s">
        <v>1667</v>
      </c>
      <c r="E15" s="379"/>
      <c r="F15" s="379"/>
      <c r="G15" s="379"/>
      <c r="H15" s="379"/>
      <c r="I15" s="379"/>
      <c r="J15" s="379"/>
      <c r="K15" s="251"/>
    </row>
    <row r="16" spans="2:11" s="1" customFormat="1" ht="15" customHeight="1">
      <c r="B16" s="254"/>
      <c r="C16" s="255"/>
      <c r="D16" s="379" t="s">
        <v>1668</v>
      </c>
      <c r="E16" s="379"/>
      <c r="F16" s="379"/>
      <c r="G16" s="379"/>
      <c r="H16" s="379"/>
      <c r="I16" s="379"/>
      <c r="J16" s="379"/>
      <c r="K16" s="251"/>
    </row>
    <row r="17" spans="2:11" s="1" customFormat="1" ht="15" customHeight="1">
      <c r="B17" s="254"/>
      <c r="C17" s="255"/>
      <c r="D17" s="379" t="s">
        <v>1669</v>
      </c>
      <c r="E17" s="379"/>
      <c r="F17" s="379"/>
      <c r="G17" s="379"/>
      <c r="H17" s="379"/>
      <c r="I17" s="379"/>
      <c r="J17" s="379"/>
      <c r="K17" s="251"/>
    </row>
    <row r="18" spans="2:11" s="1" customFormat="1" ht="15" customHeight="1">
      <c r="B18" s="254"/>
      <c r="C18" s="255"/>
      <c r="D18" s="255"/>
      <c r="E18" s="257" t="s">
        <v>88</v>
      </c>
      <c r="F18" s="379" t="s">
        <v>1670</v>
      </c>
      <c r="G18" s="379"/>
      <c r="H18" s="379"/>
      <c r="I18" s="379"/>
      <c r="J18" s="379"/>
      <c r="K18" s="251"/>
    </row>
    <row r="19" spans="2:11" s="1" customFormat="1" ht="15" customHeight="1">
      <c r="B19" s="254"/>
      <c r="C19" s="255"/>
      <c r="D19" s="255"/>
      <c r="E19" s="257" t="s">
        <v>1671</v>
      </c>
      <c r="F19" s="379" t="s">
        <v>1672</v>
      </c>
      <c r="G19" s="379"/>
      <c r="H19" s="379"/>
      <c r="I19" s="379"/>
      <c r="J19" s="379"/>
      <c r="K19" s="251"/>
    </row>
    <row r="20" spans="2:11" s="1" customFormat="1" ht="15" customHeight="1">
      <c r="B20" s="254"/>
      <c r="C20" s="255"/>
      <c r="D20" s="255"/>
      <c r="E20" s="257" t="s">
        <v>1673</v>
      </c>
      <c r="F20" s="379" t="s">
        <v>1674</v>
      </c>
      <c r="G20" s="379"/>
      <c r="H20" s="379"/>
      <c r="I20" s="379"/>
      <c r="J20" s="379"/>
      <c r="K20" s="251"/>
    </row>
    <row r="21" spans="2:11" s="1" customFormat="1" ht="15" customHeight="1">
      <c r="B21" s="254"/>
      <c r="C21" s="255"/>
      <c r="D21" s="255"/>
      <c r="E21" s="257" t="s">
        <v>1675</v>
      </c>
      <c r="F21" s="379" t="s">
        <v>1676</v>
      </c>
      <c r="G21" s="379"/>
      <c r="H21" s="379"/>
      <c r="I21" s="379"/>
      <c r="J21" s="379"/>
      <c r="K21" s="251"/>
    </row>
    <row r="22" spans="2:11" s="1" customFormat="1" ht="15" customHeight="1">
      <c r="B22" s="254"/>
      <c r="C22" s="255"/>
      <c r="D22" s="255"/>
      <c r="E22" s="257" t="s">
        <v>1677</v>
      </c>
      <c r="F22" s="379" t="s">
        <v>1678</v>
      </c>
      <c r="G22" s="379"/>
      <c r="H22" s="379"/>
      <c r="I22" s="379"/>
      <c r="J22" s="379"/>
      <c r="K22" s="251"/>
    </row>
    <row r="23" spans="2:11" s="1" customFormat="1" ht="15" customHeight="1">
      <c r="B23" s="254"/>
      <c r="C23" s="255"/>
      <c r="D23" s="255"/>
      <c r="E23" s="257" t="s">
        <v>95</v>
      </c>
      <c r="F23" s="379" t="s">
        <v>1679</v>
      </c>
      <c r="G23" s="379"/>
      <c r="H23" s="379"/>
      <c r="I23" s="379"/>
      <c r="J23" s="379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79" t="s">
        <v>1680</v>
      </c>
      <c r="D25" s="379"/>
      <c r="E25" s="379"/>
      <c r="F25" s="379"/>
      <c r="G25" s="379"/>
      <c r="H25" s="379"/>
      <c r="I25" s="379"/>
      <c r="J25" s="379"/>
      <c r="K25" s="251"/>
    </row>
    <row r="26" spans="2:11" s="1" customFormat="1" ht="15" customHeight="1">
      <c r="B26" s="254"/>
      <c r="C26" s="379" t="s">
        <v>1681</v>
      </c>
      <c r="D26" s="379"/>
      <c r="E26" s="379"/>
      <c r="F26" s="379"/>
      <c r="G26" s="379"/>
      <c r="H26" s="379"/>
      <c r="I26" s="379"/>
      <c r="J26" s="379"/>
      <c r="K26" s="251"/>
    </row>
    <row r="27" spans="2:11" s="1" customFormat="1" ht="15" customHeight="1">
      <c r="B27" s="254"/>
      <c r="C27" s="253"/>
      <c r="D27" s="379" t="s">
        <v>1682</v>
      </c>
      <c r="E27" s="379"/>
      <c r="F27" s="379"/>
      <c r="G27" s="379"/>
      <c r="H27" s="379"/>
      <c r="I27" s="379"/>
      <c r="J27" s="379"/>
      <c r="K27" s="251"/>
    </row>
    <row r="28" spans="2:11" s="1" customFormat="1" ht="15" customHeight="1">
      <c r="B28" s="254"/>
      <c r="C28" s="255"/>
      <c r="D28" s="379" t="s">
        <v>1683</v>
      </c>
      <c r="E28" s="379"/>
      <c r="F28" s="379"/>
      <c r="G28" s="379"/>
      <c r="H28" s="379"/>
      <c r="I28" s="379"/>
      <c r="J28" s="379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79" t="s">
        <v>1684</v>
      </c>
      <c r="E30" s="379"/>
      <c r="F30" s="379"/>
      <c r="G30" s="379"/>
      <c r="H30" s="379"/>
      <c r="I30" s="379"/>
      <c r="J30" s="379"/>
      <c r="K30" s="251"/>
    </row>
    <row r="31" spans="2:11" s="1" customFormat="1" ht="15" customHeight="1">
      <c r="B31" s="254"/>
      <c r="C31" s="255"/>
      <c r="D31" s="379" t="s">
        <v>1685</v>
      </c>
      <c r="E31" s="379"/>
      <c r="F31" s="379"/>
      <c r="G31" s="379"/>
      <c r="H31" s="379"/>
      <c r="I31" s="379"/>
      <c r="J31" s="379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79" t="s">
        <v>1686</v>
      </c>
      <c r="E33" s="379"/>
      <c r="F33" s="379"/>
      <c r="G33" s="379"/>
      <c r="H33" s="379"/>
      <c r="I33" s="379"/>
      <c r="J33" s="379"/>
      <c r="K33" s="251"/>
    </row>
    <row r="34" spans="2:11" s="1" customFormat="1" ht="15" customHeight="1">
      <c r="B34" s="254"/>
      <c r="C34" s="255"/>
      <c r="D34" s="379" t="s">
        <v>1687</v>
      </c>
      <c r="E34" s="379"/>
      <c r="F34" s="379"/>
      <c r="G34" s="379"/>
      <c r="H34" s="379"/>
      <c r="I34" s="379"/>
      <c r="J34" s="379"/>
      <c r="K34" s="251"/>
    </row>
    <row r="35" spans="2:11" s="1" customFormat="1" ht="15" customHeight="1">
      <c r="B35" s="254"/>
      <c r="C35" s="255"/>
      <c r="D35" s="379" t="s">
        <v>1688</v>
      </c>
      <c r="E35" s="379"/>
      <c r="F35" s="379"/>
      <c r="G35" s="379"/>
      <c r="H35" s="379"/>
      <c r="I35" s="379"/>
      <c r="J35" s="379"/>
      <c r="K35" s="251"/>
    </row>
    <row r="36" spans="2:11" s="1" customFormat="1" ht="15" customHeight="1">
      <c r="B36" s="254"/>
      <c r="C36" s="255"/>
      <c r="D36" s="253"/>
      <c r="E36" s="256" t="s">
        <v>125</v>
      </c>
      <c r="F36" s="253"/>
      <c r="G36" s="379" t="s">
        <v>1689</v>
      </c>
      <c r="H36" s="379"/>
      <c r="I36" s="379"/>
      <c r="J36" s="379"/>
      <c r="K36" s="251"/>
    </row>
    <row r="37" spans="2:11" s="1" customFormat="1" ht="30.75" customHeight="1">
      <c r="B37" s="254"/>
      <c r="C37" s="255"/>
      <c r="D37" s="253"/>
      <c r="E37" s="256" t="s">
        <v>1690</v>
      </c>
      <c r="F37" s="253"/>
      <c r="G37" s="379" t="s">
        <v>1691</v>
      </c>
      <c r="H37" s="379"/>
      <c r="I37" s="379"/>
      <c r="J37" s="379"/>
      <c r="K37" s="251"/>
    </row>
    <row r="38" spans="2:11" s="1" customFormat="1" ht="15" customHeight="1">
      <c r="B38" s="254"/>
      <c r="C38" s="255"/>
      <c r="D38" s="253"/>
      <c r="E38" s="256" t="s">
        <v>63</v>
      </c>
      <c r="F38" s="253"/>
      <c r="G38" s="379" t="s">
        <v>1692</v>
      </c>
      <c r="H38" s="379"/>
      <c r="I38" s="379"/>
      <c r="J38" s="379"/>
      <c r="K38" s="251"/>
    </row>
    <row r="39" spans="2:11" s="1" customFormat="1" ht="15" customHeight="1">
      <c r="B39" s="254"/>
      <c r="C39" s="255"/>
      <c r="D39" s="253"/>
      <c r="E39" s="256" t="s">
        <v>64</v>
      </c>
      <c r="F39" s="253"/>
      <c r="G39" s="379" t="s">
        <v>1693</v>
      </c>
      <c r="H39" s="379"/>
      <c r="I39" s="379"/>
      <c r="J39" s="379"/>
      <c r="K39" s="251"/>
    </row>
    <row r="40" spans="2:11" s="1" customFormat="1" ht="15" customHeight="1">
      <c r="B40" s="254"/>
      <c r="C40" s="255"/>
      <c r="D40" s="253"/>
      <c r="E40" s="256" t="s">
        <v>126</v>
      </c>
      <c r="F40" s="253"/>
      <c r="G40" s="379" t="s">
        <v>1694</v>
      </c>
      <c r="H40" s="379"/>
      <c r="I40" s="379"/>
      <c r="J40" s="379"/>
      <c r="K40" s="251"/>
    </row>
    <row r="41" spans="2:11" s="1" customFormat="1" ht="15" customHeight="1">
      <c r="B41" s="254"/>
      <c r="C41" s="255"/>
      <c r="D41" s="253"/>
      <c r="E41" s="256" t="s">
        <v>127</v>
      </c>
      <c r="F41" s="253"/>
      <c r="G41" s="379" t="s">
        <v>1695</v>
      </c>
      <c r="H41" s="379"/>
      <c r="I41" s="379"/>
      <c r="J41" s="379"/>
      <c r="K41" s="251"/>
    </row>
    <row r="42" spans="2:11" s="1" customFormat="1" ht="15" customHeight="1">
      <c r="B42" s="254"/>
      <c r="C42" s="255"/>
      <c r="D42" s="253"/>
      <c r="E42" s="256" t="s">
        <v>1696</v>
      </c>
      <c r="F42" s="253"/>
      <c r="G42" s="379" t="s">
        <v>1697</v>
      </c>
      <c r="H42" s="379"/>
      <c r="I42" s="379"/>
      <c r="J42" s="379"/>
      <c r="K42" s="251"/>
    </row>
    <row r="43" spans="2:11" s="1" customFormat="1" ht="15" customHeight="1">
      <c r="B43" s="254"/>
      <c r="C43" s="255"/>
      <c r="D43" s="253"/>
      <c r="E43" s="256"/>
      <c r="F43" s="253"/>
      <c r="G43" s="379" t="s">
        <v>1698</v>
      </c>
      <c r="H43" s="379"/>
      <c r="I43" s="379"/>
      <c r="J43" s="379"/>
      <c r="K43" s="251"/>
    </row>
    <row r="44" spans="2:11" s="1" customFormat="1" ht="15" customHeight="1">
      <c r="B44" s="254"/>
      <c r="C44" s="255"/>
      <c r="D44" s="253"/>
      <c r="E44" s="256" t="s">
        <v>1699</v>
      </c>
      <c r="F44" s="253"/>
      <c r="G44" s="379" t="s">
        <v>1700</v>
      </c>
      <c r="H44" s="379"/>
      <c r="I44" s="379"/>
      <c r="J44" s="379"/>
      <c r="K44" s="251"/>
    </row>
    <row r="45" spans="2:11" s="1" customFormat="1" ht="15" customHeight="1">
      <c r="B45" s="254"/>
      <c r="C45" s="255"/>
      <c r="D45" s="253"/>
      <c r="E45" s="256" t="s">
        <v>129</v>
      </c>
      <c r="F45" s="253"/>
      <c r="G45" s="379" t="s">
        <v>1701</v>
      </c>
      <c r="H45" s="379"/>
      <c r="I45" s="379"/>
      <c r="J45" s="379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79" t="s">
        <v>1702</v>
      </c>
      <c r="E47" s="379"/>
      <c r="F47" s="379"/>
      <c r="G47" s="379"/>
      <c r="H47" s="379"/>
      <c r="I47" s="379"/>
      <c r="J47" s="379"/>
      <c r="K47" s="251"/>
    </row>
    <row r="48" spans="2:11" s="1" customFormat="1" ht="15" customHeight="1">
      <c r="B48" s="254"/>
      <c r="C48" s="255"/>
      <c r="D48" s="255"/>
      <c r="E48" s="379" t="s">
        <v>1703</v>
      </c>
      <c r="F48" s="379"/>
      <c r="G48" s="379"/>
      <c r="H48" s="379"/>
      <c r="I48" s="379"/>
      <c r="J48" s="379"/>
      <c r="K48" s="251"/>
    </row>
    <row r="49" spans="2:11" s="1" customFormat="1" ht="15" customHeight="1">
      <c r="B49" s="254"/>
      <c r="C49" s="255"/>
      <c r="D49" s="255"/>
      <c r="E49" s="379" t="s">
        <v>1704</v>
      </c>
      <c r="F49" s="379"/>
      <c r="G49" s="379"/>
      <c r="H49" s="379"/>
      <c r="I49" s="379"/>
      <c r="J49" s="379"/>
      <c r="K49" s="251"/>
    </row>
    <row r="50" spans="2:11" s="1" customFormat="1" ht="15" customHeight="1">
      <c r="B50" s="254"/>
      <c r="C50" s="255"/>
      <c r="D50" s="255"/>
      <c r="E50" s="379" t="s">
        <v>1705</v>
      </c>
      <c r="F50" s="379"/>
      <c r="G50" s="379"/>
      <c r="H50" s="379"/>
      <c r="I50" s="379"/>
      <c r="J50" s="379"/>
      <c r="K50" s="251"/>
    </row>
    <row r="51" spans="2:11" s="1" customFormat="1" ht="15" customHeight="1">
      <c r="B51" s="254"/>
      <c r="C51" s="255"/>
      <c r="D51" s="379" t="s">
        <v>1706</v>
      </c>
      <c r="E51" s="379"/>
      <c r="F51" s="379"/>
      <c r="G51" s="379"/>
      <c r="H51" s="379"/>
      <c r="I51" s="379"/>
      <c r="J51" s="379"/>
      <c r="K51" s="251"/>
    </row>
    <row r="52" spans="2:11" s="1" customFormat="1" ht="25.5" customHeight="1">
      <c r="B52" s="250"/>
      <c r="C52" s="381" t="s">
        <v>1707</v>
      </c>
      <c r="D52" s="381"/>
      <c r="E52" s="381"/>
      <c r="F52" s="381"/>
      <c r="G52" s="381"/>
      <c r="H52" s="381"/>
      <c r="I52" s="381"/>
      <c r="J52" s="381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79" t="s">
        <v>1708</v>
      </c>
      <c r="D54" s="379"/>
      <c r="E54" s="379"/>
      <c r="F54" s="379"/>
      <c r="G54" s="379"/>
      <c r="H54" s="379"/>
      <c r="I54" s="379"/>
      <c r="J54" s="379"/>
      <c r="K54" s="251"/>
    </row>
    <row r="55" spans="2:11" s="1" customFormat="1" ht="15" customHeight="1">
      <c r="B55" s="250"/>
      <c r="C55" s="379" t="s">
        <v>1709</v>
      </c>
      <c r="D55" s="379"/>
      <c r="E55" s="379"/>
      <c r="F55" s="379"/>
      <c r="G55" s="379"/>
      <c r="H55" s="379"/>
      <c r="I55" s="379"/>
      <c r="J55" s="379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79" t="s">
        <v>1710</v>
      </c>
      <c r="D57" s="379"/>
      <c r="E57" s="379"/>
      <c r="F57" s="379"/>
      <c r="G57" s="379"/>
      <c r="H57" s="379"/>
      <c r="I57" s="379"/>
      <c r="J57" s="379"/>
      <c r="K57" s="251"/>
    </row>
    <row r="58" spans="2:11" s="1" customFormat="1" ht="15" customHeight="1">
      <c r="B58" s="250"/>
      <c r="C58" s="255"/>
      <c r="D58" s="379" t="s">
        <v>1711</v>
      </c>
      <c r="E58" s="379"/>
      <c r="F58" s="379"/>
      <c r="G58" s="379"/>
      <c r="H58" s="379"/>
      <c r="I58" s="379"/>
      <c r="J58" s="379"/>
      <c r="K58" s="251"/>
    </row>
    <row r="59" spans="2:11" s="1" customFormat="1" ht="15" customHeight="1">
      <c r="B59" s="250"/>
      <c r="C59" s="255"/>
      <c r="D59" s="379" t="s">
        <v>1712</v>
      </c>
      <c r="E59" s="379"/>
      <c r="F59" s="379"/>
      <c r="G59" s="379"/>
      <c r="H59" s="379"/>
      <c r="I59" s="379"/>
      <c r="J59" s="379"/>
      <c r="K59" s="251"/>
    </row>
    <row r="60" spans="2:11" s="1" customFormat="1" ht="15" customHeight="1">
      <c r="B60" s="250"/>
      <c r="C60" s="255"/>
      <c r="D60" s="379" t="s">
        <v>1713</v>
      </c>
      <c r="E60" s="379"/>
      <c r="F60" s="379"/>
      <c r="G60" s="379"/>
      <c r="H60" s="379"/>
      <c r="I60" s="379"/>
      <c r="J60" s="379"/>
      <c r="K60" s="251"/>
    </row>
    <row r="61" spans="2:11" s="1" customFormat="1" ht="15" customHeight="1">
      <c r="B61" s="250"/>
      <c r="C61" s="255"/>
      <c r="D61" s="379" t="s">
        <v>1714</v>
      </c>
      <c r="E61" s="379"/>
      <c r="F61" s="379"/>
      <c r="G61" s="379"/>
      <c r="H61" s="379"/>
      <c r="I61" s="379"/>
      <c r="J61" s="379"/>
      <c r="K61" s="251"/>
    </row>
    <row r="62" spans="2:11" s="1" customFormat="1" ht="15" customHeight="1">
      <c r="B62" s="250"/>
      <c r="C62" s="255"/>
      <c r="D62" s="383" t="s">
        <v>1715</v>
      </c>
      <c r="E62" s="383"/>
      <c r="F62" s="383"/>
      <c r="G62" s="383"/>
      <c r="H62" s="383"/>
      <c r="I62" s="383"/>
      <c r="J62" s="383"/>
      <c r="K62" s="251"/>
    </row>
    <row r="63" spans="2:11" s="1" customFormat="1" ht="15" customHeight="1">
      <c r="B63" s="250"/>
      <c r="C63" s="255"/>
      <c r="D63" s="379" t="s">
        <v>1716</v>
      </c>
      <c r="E63" s="379"/>
      <c r="F63" s="379"/>
      <c r="G63" s="379"/>
      <c r="H63" s="379"/>
      <c r="I63" s="379"/>
      <c r="J63" s="379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79" t="s">
        <v>1717</v>
      </c>
      <c r="E65" s="379"/>
      <c r="F65" s="379"/>
      <c r="G65" s="379"/>
      <c r="H65" s="379"/>
      <c r="I65" s="379"/>
      <c r="J65" s="379"/>
      <c r="K65" s="251"/>
    </row>
    <row r="66" spans="2:11" s="1" customFormat="1" ht="15" customHeight="1">
      <c r="B66" s="250"/>
      <c r="C66" s="255"/>
      <c r="D66" s="383" t="s">
        <v>1718</v>
      </c>
      <c r="E66" s="383"/>
      <c r="F66" s="383"/>
      <c r="G66" s="383"/>
      <c r="H66" s="383"/>
      <c r="I66" s="383"/>
      <c r="J66" s="383"/>
      <c r="K66" s="251"/>
    </row>
    <row r="67" spans="2:11" s="1" customFormat="1" ht="15" customHeight="1">
      <c r="B67" s="250"/>
      <c r="C67" s="255"/>
      <c r="D67" s="379" t="s">
        <v>1719</v>
      </c>
      <c r="E67" s="379"/>
      <c r="F67" s="379"/>
      <c r="G67" s="379"/>
      <c r="H67" s="379"/>
      <c r="I67" s="379"/>
      <c r="J67" s="379"/>
      <c r="K67" s="251"/>
    </row>
    <row r="68" spans="2:11" s="1" customFormat="1" ht="15" customHeight="1">
      <c r="B68" s="250"/>
      <c r="C68" s="255"/>
      <c r="D68" s="379" t="s">
        <v>1720</v>
      </c>
      <c r="E68" s="379"/>
      <c r="F68" s="379"/>
      <c r="G68" s="379"/>
      <c r="H68" s="379"/>
      <c r="I68" s="379"/>
      <c r="J68" s="379"/>
      <c r="K68" s="251"/>
    </row>
    <row r="69" spans="2:11" s="1" customFormat="1" ht="15" customHeight="1">
      <c r="B69" s="250"/>
      <c r="C69" s="255"/>
      <c r="D69" s="379" t="s">
        <v>1721</v>
      </c>
      <c r="E69" s="379"/>
      <c r="F69" s="379"/>
      <c r="G69" s="379"/>
      <c r="H69" s="379"/>
      <c r="I69" s="379"/>
      <c r="J69" s="379"/>
      <c r="K69" s="251"/>
    </row>
    <row r="70" spans="2:11" s="1" customFormat="1" ht="15" customHeight="1">
      <c r="B70" s="250"/>
      <c r="C70" s="255"/>
      <c r="D70" s="379" t="s">
        <v>1722</v>
      </c>
      <c r="E70" s="379"/>
      <c r="F70" s="379"/>
      <c r="G70" s="379"/>
      <c r="H70" s="379"/>
      <c r="I70" s="379"/>
      <c r="J70" s="379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82" t="s">
        <v>1723</v>
      </c>
      <c r="D75" s="382"/>
      <c r="E75" s="382"/>
      <c r="F75" s="382"/>
      <c r="G75" s="382"/>
      <c r="H75" s="382"/>
      <c r="I75" s="382"/>
      <c r="J75" s="382"/>
      <c r="K75" s="268"/>
    </row>
    <row r="76" spans="2:11" s="1" customFormat="1" ht="17.25" customHeight="1">
      <c r="B76" s="267"/>
      <c r="C76" s="269" t="s">
        <v>1724</v>
      </c>
      <c r="D76" s="269"/>
      <c r="E76" s="269"/>
      <c r="F76" s="269" t="s">
        <v>1725</v>
      </c>
      <c r="G76" s="270"/>
      <c r="H76" s="269" t="s">
        <v>64</v>
      </c>
      <c r="I76" s="269" t="s">
        <v>67</v>
      </c>
      <c r="J76" s="269" t="s">
        <v>1726</v>
      </c>
      <c r="K76" s="268"/>
    </row>
    <row r="77" spans="2:11" s="1" customFormat="1" ht="17.25" customHeight="1">
      <c r="B77" s="267"/>
      <c r="C77" s="271" t="s">
        <v>1727</v>
      </c>
      <c r="D77" s="271"/>
      <c r="E77" s="271"/>
      <c r="F77" s="272" t="s">
        <v>1728</v>
      </c>
      <c r="G77" s="273"/>
      <c r="H77" s="271"/>
      <c r="I77" s="271"/>
      <c r="J77" s="271" t="s">
        <v>1729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63</v>
      </c>
      <c r="D79" s="276"/>
      <c r="E79" s="276"/>
      <c r="F79" s="277" t="s">
        <v>1730</v>
      </c>
      <c r="G79" s="278"/>
      <c r="H79" s="256" t="s">
        <v>1731</v>
      </c>
      <c r="I79" s="256" t="s">
        <v>1732</v>
      </c>
      <c r="J79" s="256">
        <v>20</v>
      </c>
      <c r="K79" s="268"/>
    </row>
    <row r="80" spans="2:11" s="1" customFormat="1" ht="15" customHeight="1">
      <c r="B80" s="267"/>
      <c r="C80" s="256" t="s">
        <v>1733</v>
      </c>
      <c r="D80" s="256"/>
      <c r="E80" s="256"/>
      <c r="F80" s="277" t="s">
        <v>1730</v>
      </c>
      <c r="G80" s="278"/>
      <c r="H80" s="256" t="s">
        <v>1734</v>
      </c>
      <c r="I80" s="256" t="s">
        <v>1732</v>
      </c>
      <c r="J80" s="256">
        <v>120</v>
      </c>
      <c r="K80" s="268"/>
    </row>
    <row r="81" spans="2:11" s="1" customFormat="1" ht="15" customHeight="1">
      <c r="B81" s="279"/>
      <c r="C81" s="256" t="s">
        <v>1735</v>
      </c>
      <c r="D81" s="256"/>
      <c r="E81" s="256"/>
      <c r="F81" s="277" t="s">
        <v>1736</v>
      </c>
      <c r="G81" s="278"/>
      <c r="H81" s="256" t="s">
        <v>1737</v>
      </c>
      <c r="I81" s="256" t="s">
        <v>1732</v>
      </c>
      <c r="J81" s="256">
        <v>50</v>
      </c>
      <c r="K81" s="268"/>
    </row>
    <row r="82" spans="2:11" s="1" customFormat="1" ht="15" customHeight="1">
      <c r="B82" s="279"/>
      <c r="C82" s="256" t="s">
        <v>1738</v>
      </c>
      <c r="D82" s="256"/>
      <c r="E82" s="256"/>
      <c r="F82" s="277" t="s">
        <v>1730</v>
      </c>
      <c r="G82" s="278"/>
      <c r="H82" s="256" t="s">
        <v>1739</v>
      </c>
      <c r="I82" s="256" t="s">
        <v>1740</v>
      </c>
      <c r="J82" s="256"/>
      <c r="K82" s="268"/>
    </row>
    <row r="83" spans="2:11" s="1" customFormat="1" ht="15" customHeight="1">
      <c r="B83" s="279"/>
      <c r="C83" s="280" t="s">
        <v>1741</v>
      </c>
      <c r="D83" s="280"/>
      <c r="E83" s="280"/>
      <c r="F83" s="281" t="s">
        <v>1736</v>
      </c>
      <c r="G83" s="280"/>
      <c r="H83" s="280" t="s">
        <v>1742</v>
      </c>
      <c r="I83" s="280" t="s">
        <v>1732</v>
      </c>
      <c r="J83" s="280">
        <v>15</v>
      </c>
      <c r="K83" s="268"/>
    </row>
    <row r="84" spans="2:11" s="1" customFormat="1" ht="15" customHeight="1">
      <c r="B84" s="279"/>
      <c r="C84" s="280" t="s">
        <v>1743</v>
      </c>
      <c r="D84" s="280"/>
      <c r="E84" s="280"/>
      <c r="F84" s="281" t="s">
        <v>1736</v>
      </c>
      <c r="G84" s="280"/>
      <c r="H84" s="280" t="s">
        <v>1744</v>
      </c>
      <c r="I84" s="280" t="s">
        <v>1732</v>
      </c>
      <c r="J84" s="280">
        <v>15</v>
      </c>
      <c r="K84" s="268"/>
    </row>
    <row r="85" spans="2:11" s="1" customFormat="1" ht="15" customHeight="1">
      <c r="B85" s="279"/>
      <c r="C85" s="280" t="s">
        <v>1745</v>
      </c>
      <c r="D85" s="280"/>
      <c r="E85" s="280"/>
      <c r="F85" s="281" t="s">
        <v>1736</v>
      </c>
      <c r="G85" s="280"/>
      <c r="H85" s="280" t="s">
        <v>1746</v>
      </c>
      <c r="I85" s="280" t="s">
        <v>1732</v>
      </c>
      <c r="J85" s="280">
        <v>20</v>
      </c>
      <c r="K85" s="268"/>
    </row>
    <row r="86" spans="2:11" s="1" customFormat="1" ht="15" customHeight="1">
      <c r="B86" s="279"/>
      <c r="C86" s="280" t="s">
        <v>1747</v>
      </c>
      <c r="D86" s="280"/>
      <c r="E86" s="280"/>
      <c r="F86" s="281" t="s">
        <v>1736</v>
      </c>
      <c r="G86" s="280"/>
      <c r="H86" s="280" t="s">
        <v>1748</v>
      </c>
      <c r="I86" s="280" t="s">
        <v>1732</v>
      </c>
      <c r="J86" s="280">
        <v>20</v>
      </c>
      <c r="K86" s="268"/>
    </row>
    <row r="87" spans="2:11" s="1" customFormat="1" ht="15" customHeight="1">
      <c r="B87" s="279"/>
      <c r="C87" s="256" t="s">
        <v>1749</v>
      </c>
      <c r="D87" s="256"/>
      <c r="E87" s="256"/>
      <c r="F87" s="277" t="s">
        <v>1736</v>
      </c>
      <c r="G87" s="278"/>
      <c r="H87" s="256" t="s">
        <v>1750</v>
      </c>
      <c r="I87" s="256" t="s">
        <v>1732</v>
      </c>
      <c r="J87" s="256">
        <v>50</v>
      </c>
      <c r="K87" s="268"/>
    </row>
    <row r="88" spans="2:11" s="1" customFormat="1" ht="15" customHeight="1">
      <c r="B88" s="279"/>
      <c r="C88" s="256" t="s">
        <v>1751</v>
      </c>
      <c r="D88" s="256"/>
      <c r="E88" s="256"/>
      <c r="F88" s="277" t="s">
        <v>1736</v>
      </c>
      <c r="G88" s="278"/>
      <c r="H88" s="256" t="s">
        <v>1752</v>
      </c>
      <c r="I88" s="256" t="s">
        <v>1732</v>
      </c>
      <c r="J88" s="256">
        <v>20</v>
      </c>
      <c r="K88" s="268"/>
    </row>
    <row r="89" spans="2:11" s="1" customFormat="1" ht="15" customHeight="1">
      <c r="B89" s="279"/>
      <c r="C89" s="256" t="s">
        <v>1753</v>
      </c>
      <c r="D89" s="256"/>
      <c r="E89" s="256"/>
      <c r="F89" s="277" t="s">
        <v>1736</v>
      </c>
      <c r="G89" s="278"/>
      <c r="H89" s="256" t="s">
        <v>1754</v>
      </c>
      <c r="I89" s="256" t="s">
        <v>1732</v>
      </c>
      <c r="J89" s="256">
        <v>20</v>
      </c>
      <c r="K89" s="268"/>
    </row>
    <row r="90" spans="2:11" s="1" customFormat="1" ht="15" customHeight="1">
      <c r="B90" s="279"/>
      <c r="C90" s="256" t="s">
        <v>1755</v>
      </c>
      <c r="D90" s="256"/>
      <c r="E90" s="256"/>
      <c r="F90" s="277" t="s">
        <v>1736</v>
      </c>
      <c r="G90" s="278"/>
      <c r="H90" s="256" t="s">
        <v>1756</v>
      </c>
      <c r="I90" s="256" t="s">
        <v>1732</v>
      </c>
      <c r="J90" s="256">
        <v>50</v>
      </c>
      <c r="K90" s="268"/>
    </row>
    <row r="91" spans="2:11" s="1" customFormat="1" ht="15" customHeight="1">
      <c r="B91" s="279"/>
      <c r="C91" s="256" t="s">
        <v>1757</v>
      </c>
      <c r="D91" s="256"/>
      <c r="E91" s="256"/>
      <c r="F91" s="277" t="s">
        <v>1736</v>
      </c>
      <c r="G91" s="278"/>
      <c r="H91" s="256" t="s">
        <v>1757</v>
      </c>
      <c r="I91" s="256" t="s">
        <v>1732</v>
      </c>
      <c r="J91" s="256">
        <v>50</v>
      </c>
      <c r="K91" s="268"/>
    </row>
    <row r="92" spans="2:11" s="1" customFormat="1" ht="15" customHeight="1">
      <c r="B92" s="279"/>
      <c r="C92" s="256" t="s">
        <v>1758</v>
      </c>
      <c r="D92" s="256"/>
      <c r="E92" s="256"/>
      <c r="F92" s="277" t="s">
        <v>1736</v>
      </c>
      <c r="G92" s="278"/>
      <c r="H92" s="256" t="s">
        <v>1759</v>
      </c>
      <c r="I92" s="256" t="s">
        <v>1732</v>
      </c>
      <c r="J92" s="256">
        <v>255</v>
      </c>
      <c r="K92" s="268"/>
    </row>
    <row r="93" spans="2:11" s="1" customFormat="1" ht="15" customHeight="1">
      <c r="B93" s="279"/>
      <c r="C93" s="256" t="s">
        <v>1760</v>
      </c>
      <c r="D93" s="256"/>
      <c r="E93" s="256"/>
      <c r="F93" s="277" t="s">
        <v>1730</v>
      </c>
      <c r="G93" s="278"/>
      <c r="H93" s="256" t="s">
        <v>1761</v>
      </c>
      <c r="I93" s="256" t="s">
        <v>1762</v>
      </c>
      <c r="J93" s="256"/>
      <c r="K93" s="268"/>
    </row>
    <row r="94" spans="2:11" s="1" customFormat="1" ht="15" customHeight="1">
      <c r="B94" s="279"/>
      <c r="C94" s="256" t="s">
        <v>1763</v>
      </c>
      <c r="D94" s="256"/>
      <c r="E94" s="256"/>
      <c r="F94" s="277" t="s">
        <v>1730</v>
      </c>
      <c r="G94" s="278"/>
      <c r="H94" s="256" t="s">
        <v>1764</v>
      </c>
      <c r="I94" s="256" t="s">
        <v>1765</v>
      </c>
      <c r="J94" s="256"/>
      <c r="K94" s="268"/>
    </row>
    <row r="95" spans="2:11" s="1" customFormat="1" ht="15" customHeight="1">
      <c r="B95" s="279"/>
      <c r="C95" s="256" t="s">
        <v>1766</v>
      </c>
      <c r="D95" s="256"/>
      <c r="E95" s="256"/>
      <c r="F95" s="277" t="s">
        <v>1730</v>
      </c>
      <c r="G95" s="278"/>
      <c r="H95" s="256" t="s">
        <v>1766</v>
      </c>
      <c r="I95" s="256" t="s">
        <v>1765</v>
      </c>
      <c r="J95" s="256"/>
      <c r="K95" s="268"/>
    </row>
    <row r="96" spans="2:11" s="1" customFormat="1" ht="15" customHeight="1">
      <c r="B96" s="279"/>
      <c r="C96" s="256" t="s">
        <v>48</v>
      </c>
      <c r="D96" s="256"/>
      <c r="E96" s="256"/>
      <c r="F96" s="277" t="s">
        <v>1730</v>
      </c>
      <c r="G96" s="278"/>
      <c r="H96" s="256" t="s">
        <v>1767</v>
      </c>
      <c r="I96" s="256" t="s">
        <v>1765</v>
      </c>
      <c r="J96" s="256"/>
      <c r="K96" s="268"/>
    </row>
    <row r="97" spans="2:11" s="1" customFormat="1" ht="15" customHeight="1">
      <c r="B97" s="279"/>
      <c r="C97" s="256" t="s">
        <v>58</v>
      </c>
      <c r="D97" s="256"/>
      <c r="E97" s="256"/>
      <c r="F97" s="277" t="s">
        <v>1730</v>
      </c>
      <c r="G97" s="278"/>
      <c r="H97" s="256" t="s">
        <v>1768</v>
      </c>
      <c r="I97" s="256" t="s">
        <v>1765</v>
      </c>
      <c r="J97" s="256"/>
      <c r="K97" s="268"/>
    </row>
    <row r="98" spans="2:11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82" t="s">
        <v>1769</v>
      </c>
      <c r="D102" s="382"/>
      <c r="E102" s="382"/>
      <c r="F102" s="382"/>
      <c r="G102" s="382"/>
      <c r="H102" s="382"/>
      <c r="I102" s="382"/>
      <c r="J102" s="382"/>
      <c r="K102" s="268"/>
    </row>
    <row r="103" spans="2:11" s="1" customFormat="1" ht="17.25" customHeight="1">
      <c r="B103" s="267"/>
      <c r="C103" s="269" t="s">
        <v>1724</v>
      </c>
      <c r="D103" s="269"/>
      <c r="E103" s="269"/>
      <c r="F103" s="269" t="s">
        <v>1725</v>
      </c>
      <c r="G103" s="270"/>
      <c r="H103" s="269" t="s">
        <v>64</v>
      </c>
      <c r="I103" s="269" t="s">
        <v>67</v>
      </c>
      <c r="J103" s="269" t="s">
        <v>1726</v>
      </c>
      <c r="K103" s="268"/>
    </row>
    <row r="104" spans="2:11" s="1" customFormat="1" ht="17.25" customHeight="1">
      <c r="B104" s="267"/>
      <c r="C104" s="271" t="s">
        <v>1727</v>
      </c>
      <c r="D104" s="271"/>
      <c r="E104" s="271"/>
      <c r="F104" s="272" t="s">
        <v>1728</v>
      </c>
      <c r="G104" s="273"/>
      <c r="H104" s="271"/>
      <c r="I104" s="271"/>
      <c r="J104" s="271" t="s">
        <v>1729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>
      <c r="B106" s="267"/>
      <c r="C106" s="256" t="s">
        <v>63</v>
      </c>
      <c r="D106" s="276"/>
      <c r="E106" s="276"/>
      <c r="F106" s="277" t="s">
        <v>1730</v>
      </c>
      <c r="G106" s="256"/>
      <c r="H106" s="256" t="s">
        <v>1770</v>
      </c>
      <c r="I106" s="256" t="s">
        <v>1732</v>
      </c>
      <c r="J106" s="256">
        <v>20</v>
      </c>
      <c r="K106" s="268"/>
    </row>
    <row r="107" spans="2:11" s="1" customFormat="1" ht="15" customHeight="1">
      <c r="B107" s="267"/>
      <c r="C107" s="256" t="s">
        <v>1733</v>
      </c>
      <c r="D107" s="256"/>
      <c r="E107" s="256"/>
      <c r="F107" s="277" t="s">
        <v>1730</v>
      </c>
      <c r="G107" s="256"/>
      <c r="H107" s="256" t="s">
        <v>1770</v>
      </c>
      <c r="I107" s="256" t="s">
        <v>1732</v>
      </c>
      <c r="J107" s="256">
        <v>120</v>
      </c>
      <c r="K107" s="268"/>
    </row>
    <row r="108" spans="2:11" s="1" customFormat="1" ht="15" customHeight="1">
      <c r="B108" s="279"/>
      <c r="C108" s="256" t="s">
        <v>1735</v>
      </c>
      <c r="D108" s="256"/>
      <c r="E108" s="256"/>
      <c r="F108" s="277" t="s">
        <v>1736</v>
      </c>
      <c r="G108" s="256"/>
      <c r="H108" s="256" t="s">
        <v>1770</v>
      </c>
      <c r="I108" s="256" t="s">
        <v>1732</v>
      </c>
      <c r="J108" s="256">
        <v>50</v>
      </c>
      <c r="K108" s="268"/>
    </row>
    <row r="109" spans="2:11" s="1" customFormat="1" ht="15" customHeight="1">
      <c r="B109" s="279"/>
      <c r="C109" s="256" t="s">
        <v>1738</v>
      </c>
      <c r="D109" s="256"/>
      <c r="E109" s="256"/>
      <c r="F109" s="277" t="s">
        <v>1730</v>
      </c>
      <c r="G109" s="256"/>
      <c r="H109" s="256" t="s">
        <v>1770</v>
      </c>
      <c r="I109" s="256" t="s">
        <v>1740</v>
      </c>
      <c r="J109" s="256"/>
      <c r="K109" s="268"/>
    </row>
    <row r="110" spans="2:11" s="1" customFormat="1" ht="15" customHeight="1">
      <c r="B110" s="279"/>
      <c r="C110" s="256" t="s">
        <v>1749</v>
      </c>
      <c r="D110" s="256"/>
      <c r="E110" s="256"/>
      <c r="F110" s="277" t="s">
        <v>1736</v>
      </c>
      <c r="G110" s="256"/>
      <c r="H110" s="256" t="s">
        <v>1770</v>
      </c>
      <c r="I110" s="256" t="s">
        <v>1732</v>
      </c>
      <c r="J110" s="256">
        <v>50</v>
      </c>
      <c r="K110" s="268"/>
    </row>
    <row r="111" spans="2:11" s="1" customFormat="1" ht="15" customHeight="1">
      <c r="B111" s="279"/>
      <c r="C111" s="256" t="s">
        <v>1757</v>
      </c>
      <c r="D111" s="256"/>
      <c r="E111" s="256"/>
      <c r="F111" s="277" t="s">
        <v>1736</v>
      </c>
      <c r="G111" s="256"/>
      <c r="H111" s="256" t="s">
        <v>1770</v>
      </c>
      <c r="I111" s="256" t="s">
        <v>1732</v>
      </c>
      <c r="J111" s="256">
        <v>50</v>
      </c>
      <c r="K111" s="268"/>
    </row>
    <row r="112" spans="2:11" s="1" customFormat="1" ht="15" customHeight="1">
      <c r="B112" s="279"/>
      <c r="C112" s="256" t="s">
        <v>1755</v>
      </c>
      <c r="D112" s="256"/>
      <c r="E112" s="256"/>
      <c r="F112" s="277" t="s">
        <v>1736</v>
      </c>
      <c r="G112" s="256"/>
      <c r="H112" s="256" t="s">
        <v>1770</v>
      </c>
      <c r="I112" s="256" t="s">
        <v>1732</v>
      </c>
      <c r="J112" s="256">
        <v>50</v>
      </c>
      <c r="K112" s="268"/>
    </row>
    <row r="113" spans="2:11" s="1" customFormat="1" ht="15" customHeight="1">
      <c r="B113" s="279"/>
      <c r="C113" s="256" t="s">
        <v>63</v>
      </c>
      <c r="D113" s="256"/>
      <c r="E113" s="256"/>
      <c r="F113" s="277" t="s">
        <v>1730</v>
      </c>
      <c r="G113" s="256"/>
      <c r="H113" s="256" t="s">
        <v>1771</v>
      </c>
      <c r="I113" s="256" t="s">
        <v>1732</v>
      </c>
      <c r="J113" s="256">
        <v>20</v>
      </c>
      <c r="K113" s="268"/>
    </row>
    <row r="114" spans="2:11" s="1" customFormat="1" ht="15" customHeight="1">
      <c r="B114" s="279"/>
      <c r="C114" s="256" t="s">
        <v>1772</v>
      </c>
      <c r="D114" s="256"/>
      <c r="E114" s="256"/>
      <c r="F114" s="277" t="s">
        <v>1730</v>
      </c>
      <c r="G114" s="256"/>
      <c r="H114" s="256" t="s">
        <v>1773</v>
      </c>
      <c r="I114" s="256" t="s">
        <v>1732</v>
      </c>
      <c r="J114" s="256">
        <v>120</v>
      </c>
      <c r="K114" s="268"/>
    </row>
    <row r="115" spans="2:11" s="1" customFormat="1" ht="15" customHeight="1">
      <c r="B115" s="279"/>
      <c r="C115" s="256" t="s">
        <v>48</v>
      </c>
      <c r="D115" s="256"/>
      <c r="E115" s="256"/>
      <c r="F115" s="277" t="s">
        <v>1730</v>
      </c>
      <c r="G115" s="256"/>
      <c r="H115" s="256" t="s">
        <v>1774</v>
      </c>
      <c r="I115" s="256" t="s">
        <v>1765</v>
      </c>
      <c r="J115" s="256"/>
      <c r="K115" s="268"/>
    </row>
    <row r="116" spans="2:11" s="1" customFormat="1" ht="15" customHeight="1">
      <c r="B116" s="279"/>
      <c r="C116" s="256" t="s">
        <v>58</v>
      </c>
      <c r="D116" s="256"/>
      <c r="E116" s="256"/>
      <c r="F116" s="277" t="s">
        <v>1730</v>
      </c>
      <c r="G116" s="256"/>
      <c r="H116" s="256" t="s">
        <v>1775</v>
      </c>
      <c r="I116" s="256" t="s">
        <v>1765</v>
      </c>
      <c r="J116" s="256"/>
      <c r="K116" s="268"/>
    </row>
    <row r="117" spans="2:11" s="1" customFormat="1" ht="15" customHeight="1">
      <c r="B117" s="279"/>
      <c r="C117" s="256" t="s">
        <v>67</v>
      </c>
      <c r="D117" s="256"/>
      <c r="E117" s="256"/>
      <c r="F117" s="277" t="s">
        <v>1730</v>
      </c>
      <c r="G117" s="256"/>
      <c r="H117" s="256" t="s">
        <v>1776</v>
      </c>
      <c r="I117" s="256" t="s">
        <v>1777</v>
      </c>
      <c r="J117" s="256"/>
      <c r="K117" s="268"/>
    </row>
    <row r="118" spans="2:11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>
      <c r="B122" s="295"/>
      <c r="C122" s="380" t="s">
        <v>1778</v>
      </c>
      <c r="D122" s="380"/>
      <c r="E122" s="380"/>
      <c r="F122" s="380"/>
      <c r="G122" s="380"/>
      <c r="H122" s="380"/>
      <c r="I122" s="380"/>
      <c r="J122" s="380"/>
      <c r="K122" s="296"/>
    </row>
    <row r="123" spans="2:11" s="1" customFormat="1" ht="17.25" customHeight="1">
      <c r="B123" s="297"/>
      <c r="C123" s="269" t="s">
        <v>1724</v>
      </c>
      <c r="D123" s="269"/>
      <c r="E123" s="269"/>
      <c r="F123" s="269" t="s">
        <v>1725</v>
      </c>
      <c r="G123" s="270"/>
      <c r="H123" s="269" t="s">
        <v>64</v>
      </c>
      <c r="I123" s="269" t="s">
        <v>67</v>
      </c>
      <c r="J123" s="269" t="s">
        <v>1726</v>
      </c>
      <c r="K123" s="298"/>
    </row>
    <row r="124" spans="2:11" s="1" customFormat="1" ht="17.25" customHeight="1">
      <c r="B124" s="297"/>
      <c r="C124" s="271" t="s">
        <v>1727</v>
      </c>
      <c r="D124" s="271"/>
      <c r="E124" s="271"/>
      <c r="F124" s="272" t="s">
        <v>1728</v>
      </c>
      <c r="G124" s="273"/>
      <c r="H124" s="271"/>
      <c r="I124" s="271"/>
      <c r="J124" s="271" t="s">
        <v>1729</v>
      </c>
      <c r="K124" s="298"/>
    </row>
    <row r="125" spans="2:11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>
      <c r="B126" s="299"/>
      <c r="C126" s="256" t="s">
        <v>1733</v>
      </c>
      <c r="D126" s="276"/>
      <c r="E126" s="276"/>
      <c r="F126" s="277" t="s">
        <v>1730</v>
      </c>
      <c r="G126" s="256"/>
      <c r="H126" s="256" t="s">
        <v>1770</v>
      </c>
      <c r="I126" s="256" t="s">
        <v>1732</v>
      </c>
      <c r="J126" s="256">
        <v>120</v>
      </c>
      <c r="K126" s="302"/>
    </row>
    <row r="127" spans="2:11" s="1" customFormat="1" ht="15" customHeight="1">
      <c r="B127" s="299"/>
      <c r="C127" s="256" t="s">
        <v>1779</v>
      </c>
      <c r="D127" s="256"/>
      <c r="E127" s="256"/>
      <c r="F127" s="277" t="s">
        <v>1730</v>
      </c>
      <c r="G127" s="256"/>
      <c r="H127" s="256" t="s">
        <v>1780</v>
      </c>
      <c r="I127" s="256" t="s">
        <v>1732</v>
      </c>
      <c r="J127" s="256" t="s">
        <v>1781</v>
      </c>
      <c r="K127" s="302"/>
    </row>
    <row r="128" spans="2:11" s="1" customFormat="1" ht="15" customHeight="1">
      <c r="B128" s="299"/>
      <c r="C128" s="256" t="s">
        <v>95</v>
      </c>
      <c r="D128" s="256"/>
      <c r="E128" s="256"/>
      <c r="F128" s="277" t="s">
        <v>1730</v>
      </c>
      <c r="G128" s="256"/>
      <c r="H128" s="256" t="s">
        <v>1782</v>
      </c>
      <c r="I128" s="256" t="s">
        <v>1732</v>
      </c>
      <c r="J128" s="256" t="s">
        <v>1781</v>
      </c>
      <c r="K128" s="302"/>
    </row>
    <row r="129" spans="2:11" s="1" customFormat="1" ht="15" customHeight="1">
      <c r="B129" s="299"/>
      <c r="C129" s="256" t="s">
        <v>1741</v>
      </c>
      <c r="D129" s="256"/>
      <c r="E129" s="256"/>
      <c r="F129" s="277" t="s">
        <v>1736</v>
      </c>
      <c r="G129" s="256"/>
      <c r="H129" s="256" t="s">
        <v>1742</v>
      </c>
      <c r="I129" s="256" t="s">
        <v>1732</v>
      </c>
      <c r="J129" s="256">
        <v>15</v>
      </c>
      <c r="K129" s="302"/>
    </row>
    <row r="130" spans="2:11" s="1" customFormat="1" ht="15" customHeight="1">
      <c r="B130" s="299"/>
      <c r="C130" s="280" t="s">
        <v>1743</v>
      </c>
      <c r="D130" s="280"/>
      <c r="E130" s="280"/>
      <c r="F130" s="281" t="s">
        <v>1736</v>
      </c>
      <c r="G130" s="280"/>
      <c r="H130" s="280" t="s">
        <v>1744</v>
      </c>
      <c r="I130" s="280" t="s">
        <v>1732</v>
      </c>
      <c r="J130" s="280">
        <v>15</v>
      </c>
      <c r="K130" s="302"/>
    </row>
    <row r="131" spans="2:11" s="1" customFormat="1" ht="15" customHeight="1">
      <c r="B131" s="299"/>
      <c r="C131" s="280" t="s">
        <v>1745</v>
      </c>
      <c r="D131" s="280"/>
      <c r="E131" s="280"/>
      <c r="F131" s="281" t="s">
        <v>1736</v>
      </c>
      <c r="G131" s="280"/>
      <c r="H131" s="280" t="s">
        <v>1746</v>
      </c>
      <c r="I131" s="280" t="s">
        <v>1732</v>
      </c>
      <c r="J131" s="280">
        <v>20</v>
      </c>
      <c r="K131" s="302"/>
    </row>
    <row r="132" spans="2:11" s="1" customFormat="1" ht="15" customHeight="1">
      <c r="B132" s="299"/>
      <c r="C132" s="280" t="s">
        <v>1747</v>
      </c>
      <c r="D132" s="280"/>
      <c r="E132" s="280"/>
      <c r="F132" s="281" t="s">
        <v>1736</v>
      </c>
      <c r="G132" s="280"/>
      <c r="H132" s="280" t="s">
        <v>1748</v>
      </c>
      <c r="I132" s="280" t="s">
        <v>1732</v>
      </c>
      <c r="J132" s="280">
        <v>20</v>
      </c>
      <c r="K132" s="302"/>
    </row>
    <row r="133" spans="2:11" s="1" customFormat="1" ht="15" customHeight="1">
      <c r="B133" s="299"/>
      <c r="C133" s="256" t="s">
        <v>1735</v>
      </c>
      <c r="D133" s="256"/>
      <c r="E133" s="256"/>
      <c r="F133" s="277" t="s">
        <v>1736</v>
      </c>
      <c r="G133" s="256"/>
      <c r="H133" s="256" t="s">
        <v>1770</v>
      </c>
      <c r="I133" s="256" t="s">
        <v>1732</v>
      </c>
      <c r="J133" s="256">
        <v>50</v>
      </c>
      <c r="K133" s="302"/>
    </row>
    <row r="134" spans="2:11" s="1" customFormat="1" ht="15" customHeight="1">
      <c r="B134" s="299"/>
      <c r="C134" s="256" t="s">
        <v>1749</v>
      </c>
      <c r="D134" s="256"/>
      <c r="E134" s="256"/>
      <c r="F134" s="277" t="s">
        <v>1736</v>
      </c>
      <c r="G134" s="256"/>
      <c r="H134" s="256" t="s">
        <v>1770</v>
      </c>
      <c r="I134" s="256" t="s">
        <v>1732</v>
      </c>
      <c r="J134" s="256">
        <v>50</v>
      </c>
      <c r="K134" s="302"/>
    </row>
    <row r="135" spans="2:11" s="1" customFormat="1" ht="15" customHeight="1">
      <c r="B135" s="299"/>
      <c r="C135" s="256" t="s">
        <v>1755</v>
      </c>
      <c r="D135" s="256"/>
      <c r="E135" s="256"/>
      <c r="F135" s="277" t="s">
        <v>1736</v>
      </c>
      <c r="G135" s="256"/>
      <c r="H135" s="256" t="s">
        <v>1770</v>
      </c>
      <c r="I135" s="256" t="s">
        <v>1732</v>
      </c>
      <c r="J135" s="256">
        <v>50</v>
      </c>
      <c r="K135" s="302"/>
    </row>
    <row r="136" spans="2:11" s="1" customFormat="1" ht="15" customHeight="1">
      <c r="B136" s="299"/>
      <c r="C136" s="256" t="s">
        <v>1757</v>
      </c>
      <c r="D136" s="256"/>
      <c r="E136" s="256"/>
      <c r="F136" s="277" t="s">
        <v>1736</v>
      </c>
      <c r="G136" s="256"/>
      <c r="H136" s="256" t="s">
        <v>1770</v>
      </c>
      <c r="I136" s="256" t="s">
        <v>1732</v>
      </c>
      <c r="J136" s="256">
        <v>50</v>
      </c>
      <c r="K136" s="302"/>
    </row>
    <row r="137" spans="2:11" s="1" customFormat="1" ht="15" customHeight="1">
      <c r="B137" s="299"/>
      <c r="C137" s="256" t="s">
        <v>1758</v>
      </c>
      <c r="D137" s="256"/>
      <c r="E137" s="256"/>
      <c r="F137" s="277" t="s">
        <v>1736</v>
      </c>
      <c r="G137" s="256"/>
      <c r="H137" s="256" t="s">
        <v>1783</v>
      </c>
      <c r="I137" s="256" t="s">
        <v>1732</v>
      </c>
      <c r="J137" s="256">
        <v>255</v>
      </c>
      <c r="K137" s="302"/>
    </row>
    <row r="138" spans="2:11" s="1" customFormat="1" ht="15" customHeight="1">
      <c r="B138" s="299"/>
      <c r="C138" s="256" t="s">
        <v>1760</v>
      </c>
      <c r="D138" s="256"/>
      <c r="E138" s="256"/>
      <c r="F138" s="277" t="s">
        <v>1730</v>
      </c>
      <c r="G138" s="256"/>
      <c r="H138" s="256" t="s">
        <v>1784</v>
      </c>
      <c r="I138" s="256" t="s">
        <v>1762</v>
      </c>
      <c r="J138" s="256"/>
      <c r="K138" s="302"/>
    </row>
    <row r="139" spans="2:11" s="1" customFormat="1" ht="15" customHeight="1">
      <c r="B139" s="299"/>
      <c r="C139" s="256" t="s">
        <v>1763</v>
      </c>
      <c r="D139" s="256"/>
      <c r="E139" s="256"/>
      <c r="F139" s="277" t="s">
        <v>1730</v>
      </c>
      <c r="G139" s="256"/>
      <c r="H139" s="256" t="s">
        <v>1785</v>
      </c>
      <c r="I139" s="256" t="s">
        <v>1765</v>
      </c>
      <c r="J139" s="256"/>
      <c r="K139" s="302"/>
    </row>
    <row r="140" spans="2:11" s="1" customFormat="1" ht="15" customHeight="1">
      <c r="B140" s="299"/>
      <c r="C140" s="256" t="s">
        <v>1766</v>
      </c>
      <c r="D140" s="256"/>
      <c r="E140" s="256"/>
      <c r="F140" s="277" t="s">
        <v>1730</v>
      </c>
      <c r="G140" s="256"/>
      <c r="H140" s="256" t="s">
        <v>1766</v>
      </c>
      <c r="I140" s="256" t="s">
        <v>1765</v>
      </c>
      <c r="J140" s="256"/>
      <c r="K140" s="302"/>
    </row>
    <row r="141" spans="2:11" s="1" customFormat="1" ht="15" customHeight="1">
      <c r="B141" s="299"/>
      <c r="C141" s="256" t="s">
        <v>48</v>
      </c>
      <c r="D141" s="256"/>
      <c r="E141" s="256"/>
      <c r="F141" s="277" t="s">
        <v>1730</v>
      </c>
      <c r="G141" s="256"/>
      <c r="H141" s="256" t="s">
        <v>1786</v>
      </c>
      <c r="I141" s="256" t="s">
        <v>1765</v>
      </c>
      <c r="J141" s="256"/>
      <c r="K141" s="302"/>
    </row>
    <row r="142" spans="2:11" s="1" customFormat="1" ht="15" customHeight="1">
      <c r="B142" s="299"/>
      <c r="C142" s="256" t="s">
        <v>1787</v>
      </c>
      <c r="D142" s="256"/>
      <c r="E142" s="256"/>
      <c r="F142" s="277" t="s">
        <v>1730</v>
      </c>
      <c r="G142" s="256"/>
      <c r="H142" s="256" t="s">
        <v>1788</v>
      </c>
      <c r="I142" s="256" t="s">
        <v>1765</v>
      </c>
      <c r="J142" s="256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82" t="s">
        <v>1789</v>
      </c>
      <c r="D147" s="382"/>
      <c r="E147" s="382"/>
      <c r="F147" s="382"/>
      <c r="G147" s="382"/>
      <c r="H147" s="382"/>
      <c r="I147" s="382"/>
      <c r="J147" s="382"/>
      <c r="K147" s="268"/>
    </row>
    <row r="148" spans="2:11" s="1" customFormat="1" ht="17.25" customHeight="1">
      <c r="B148" s="267"/>
      <c r="C148" s="269" t="s">
        <v>1724</v>
      </c>
      <c r="D148" s="269"/>
      <c r="E148" s="269"/>
      <c r="F148" s="269" t="s">
        <v>1725</v>
      </c>
      <c r="G148" s="270"/>
      <c r="H148" s="269" t="s">
        <v>64</v>
      </c>
      <c r="I148" s="269" t="s">
        <v>67</v>
      </c>
      <c r="J148" s="269" t="s">
        <v>1726</v>
      </c>
      <c r="K148" s="268"/>
    </row>
    <row r="149" spans="2:11" s="1" customFormat="1" ht="17.25" customHeight="1">
      <c r="B149" s="267"/>
      <c r="C149" s="271" t="s">
        <v>1727</v>
      </c>
      <c r="D149" s="271"/>
      <c r="E149" s="271"/>
      <c r="F149" s="272" t="s">
        <v>1728</v>
      </c>
      <c r="G149" s="273"/>
      <c r="H149" s="271"/>
      <c r="I149" s="271"/>
      <c r="J149" s="271" t="s">
        <v>1729</v>
      </c>
      <c r="K149" s="268"/>
    </row>
    <row r="150" spans="2:11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>
      <c r="B151" s="279"/>
      <c r="C151" s="306" t="s">
        <v>1733</v>
      </c>
      <c r="D151" s="256"/>
      <c r="E151" s="256"/>
      <c r="F151" s="307" t="s">
        <v>1730</v>
      </c>
      <c r="G151" s="256"/>
      <c r="H151" s="306" t="s">
        <v>1770</v>
      </c>
      <c r="I151" s="306" t="s">
        <v>1732</v>
      </c>
      <c r="J151" s="306">
        <v>120</v>
      </c>
      <c r="K151" s="302"/>
    </row>
    <row r="152" spans="2:11" s="1" customFormat="1" ht="15" customHeight="1">
      <c r="B152" s="279"/>
      <c r="C152" s="306" t="s">
        <v>1779</v>
      </c>
      <c r="D152" s="256"/>
      <c r="E152" s="256"/>
      <c r="F152" s="307" t="s">
        <v>1730</v>
      </c>
      <c r="G152" s="256"/>
      <c r="H152" s="306" t="s">
        <v>1790</v>
      </c>
      <c r="I152" s="306" t="s">
        <v>1732</v>
      </c>
      <c r="J152" s="306" t="s">
        <v>1781</v>
      </c>
      <c r="K152" s="302"/>
    </row>
    <row r="153" spans="2:11" s="1" customFormat="1" ht="15" customHeight="1">
      <c r="B153" s="279"/>
      <c r="C153" s="306" t="s">
        <v>95</v>
      </c>
      <c r="D153" s="256"/>
      <c r="E153" s="256"/>
      <c r="F153" s="307" t="s">
        <v>1730</v>
      </c>
      <c r="G153" s="256"/>
      <c r="H153" s="306" t="s">
        <v>1791</v>
      </c>
      <c r="I153" s="306" t="s">
        <v>1732</v>
      </c>
      <c r="J153" s="306" t="s">
        <v>1781</v>
      </c>
      <c r="K153" s="302"/>
    </row>
    <row r="154" spans="2:11" s="1" customFormat="1" ht="15" customHeight="1">
      <c r="B154" s="279"/>
      <c r="C154" s="306" t="s">
        <v>1735</v>
      </c>
      <c r="D154" s="256"/>
      <c r="E154" s="256"/>
      <c r="F154" s="307" t="s">
        <v>1736</v>
      </c>
      <c r="G154" s="256"/>
      <c r="H154" s="306" t="s">
        <v>1770</v>
      </c>
      <c r="I154" s="306" t="s">
        <v>1732</v>
      </c>
      <c r="J154" s="306">
        <v>50</v>
      </c>
      <c r="K154" s="302"/>
    </row>
    <row r="155" spans="2:11" s="1" customFormat="1" ht="15" customHeight="1">
      <c r="B155" s="279"/>
      <c r="C155" s="306" t="s">
        <v>1738</v>
      </c>
      <c r="D155" s="256"/>
      <c r="E155" s="256"/>
      <c r="F155" s="307" t="s">
        <v>1730</v>
      </c>
      <c r="G155" s="256"/>
      <c r="H155" s="306" t="s">
        <v>1770</v>
      </c>
      <c r="I155" s="306" t="s">
        <v>1740</v>
      </c>
      <c r="J155" s="306"/>
      <c r="K155" s="302"/>
    </row>
    <row r="156" spans="2:11" s="1" customFormat="1" ht="15" customHeight="1">
      <c r="B156" s="279"/>
      <c r="C156" s="306" t="s">
        <v>1749</v>
      </c>
      <c r="D156" s="256"/>
      <c r="E156" s="256"/>
      <c r="F156" s="307" t="s">
        <v>1736</v>
      </c>
      <c r="G156" s="256"/>
      <c r="H156" s="306" t="s">
        <v>1770</v>
      </c>
      <c r="I156" s="306" t="s">
        <v>1732</v>
      </c>
      <c r="J156" s="306">
        <v>50</v>
      </c>
      <c r="K156" s="302"/>
    </row>
    <row r="157" spans="2:11" s="1" customFormat="1" ht="15" customHeight="1">
      <c r="B157" s="279"/>
      <c r="C157" s="306" t="s">
        <v>1757</v>
      </c>
      <c r="D157" s="256"/>
      <c r="E157" s="256"/>
      <c r="F157" s="307" t="s">
        <v>1736</v>
      </c>
      <c r="G157" s="256"/>
      <c r="H157" s="306" t="s">
        <v>1770</v>
      </c>
      <c r="I157" s="306" t="s">
        <v>1732</v>
      </c>
      <c r="J157" s="306">
        <v>50</v>
      </c>
      <c r="K157" s="302"/>
    </row>
    <row r="158" spans="2:11" s="1" customFormat="1" ht="15" customHeight="1">
      <c r="B158" s="279"/>
      <c r="C158" s="306" t="s">
        <v>1755</v>
      </c>
      <c r="D158" s="256"/>
      <c r="E158" s="256"/>
      <c r="F158" s="307" t="s">
        <v>1736</v>
      </c>
      <c r="G158" s="256"/>
      <c r="H158" s="306" t="s">
        <v>1770</v>
      </c>
      <c r="I158" s="306" t="s">
        <v>1732</v>
      </c>
      <c r="J158" s="306">
        <v>50</v>
      </c>
      <c r="K158" s="302"/>
    </row>
    <row r="159" spans="2:11" s="1" customFormat="1" ht="15" customHeight="1">
      <c r="B159" s="279"/>
      <c r="C159" s="306" t="s">
        <v>103</v>
      </c>
      <c r="D159" s="256"/>
      <c r="E159" s="256"/>
      <c r="F159" s="307" t="s">
        <v>1730</v>
      </c>
      <c r="G159" s="256"/>
      <c r="H159" s="306" t="s">
        <v>1792</v>
      </c>
      <c r="I159" s="306" t="s">
        <v>1732</v>
      </c>
      <c r="J159" s="306" t="s">
        <v>1793</v>
      </c>
      <c r="K159" s="302"/>
    </row>
    <row r="160" spans="2:11" s="1" customFormat="1" ht="15" customHeight="1">
      <c r="B160" s="279"/>
      <c r="C160" s="306" t="s">
        <v>1794</v>
      </c>
      <c r="D160" s="256"/>
      <c r="E160" s="256"/>
      <c r="F160" s="307" t="s">
        <v>1730</v>
      </c>
      <c r="G160" s="256"/>
      <c r="H160" s="306" t="s">
        <v>1795</v>
      </c>
      <c r="I160" s="306" t="s">
        <v>1765</v>
      </c>
      <c r="J160" s="306"/>
      <c r="K160" s="302"/>
    </row>
    <row r="161" spans="2:1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80" t="s">
        <v>1796</v>
      </c>
      <c r="D165" s="380"/>
      <c r="E165" s="380"/>
      <c r="F165" s="380"/>
      <c r="G165" s="380"/>
      <c r="H165" s="380"/>
      <c r="I165" s="380"/>
      <c r="J165" s="380"/>
      <c r="K165" s="249"/>
    </row>
    <row r="166" spans="2:11" s="1" customFormat="1" ht="17.25" customHeight="1">
      <c r="B166" s="248"/>
      <c r="C166" s="269" t="s">
        <v>1724</v>
      </c>
      <c r="D166" s="269"/>
      <c r="E166" s="269"/>
      <c r="F166" s="269" t="s">
        <v>1725</v>
      </c>
      <c r="G166" s="311"/>
      <c r="H166" s="312" t="s">
        <v>64</v>
      </c>
      <c r="I166" s="312" t="s">
        <v>67</v>
      </c>
      <c r="J166" s="269" t="s">
        <v>1726</v>
      </c>
      <c r="K166" s="249"/>
    </row>
    <row r="167" spans="2:11" s="1" customFormat="1" ht="17.25" customHeight="1">
      <c r="B167" s="250"/>
      <c r="C167" s="271" t="s">
        <v>1727</v>
      </c>
      <c r="D167" s="271"/>
      <c r="E167" s="271"/>
      <c r="F167" s="272" t="s">
        <v>1728</v>
      </c>
      <c r="G167" s="313"/>
      <c r="H167" s="314"/>
      <c r="I167" s="314"/>
      <c r="J167" s="271" t="s">
        <v>1729</v>
      </c>
      <c r="K167" s="251"/>
    </row>
    <row r="168" spans="2:11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>
      <c r="B169" s="279"/>
      <c r="C169" s="256" t="s">
        <v>1733</v>
      </c>
      <c r="D169" s="256"/>
      <c r="E169" s="256"/>
      <c r="F169" s="277" t="s">
        <v>1730</v>
      </c>
      <c r="G169" s="256"/>
      <c r="H169" s="256" t="s">
        <v>1770</v>
      </c>
      <c r="I169" s="256" t="s">
        <v>1732</v>
      </c>
      <c r="J169" s="256">
        <v>120</v>
      </c>
      <c r="K169" s="302"/>
    </row>
    <row r="170" spans="2:11" s="1" customFormat="1" ht="15" customHeight="1">
      <c r="B170" s="279"/>
      <c r="C170" s="256" t="s">
        <v>1779</v>
      </c>
      <c r="D170" s="256"/>
      <c r="E170" s="256"/>
      <c r="F170" s="277" t="s">
        <v>1730</v>
      </c>
      <c r="G170" s="256"/>
      <c r="H170" s="256" t="s">
        <v>1780</v>
      </c>
      <c r="I170" s="256" t="s">
        <v>1732</v>
      </c>
      <c r="J170" s="256" t="s">
        <v>1781</v>
      </c>
      <c r="K170" s="302"/>
    </row>
    <row r="171" spans="2:11" s="1" customFormat="1" ht="15" customHeight="1">
      <c r="B171" s="279"/>
      <c r="C171" s="256" t="s">
        <v>95</v>
      </c>
      <c r="D171" s="256"/>
      <c r="E171" s="256"/>
      <c r="F171" s="277" t="s">
        <v>1730</v>
      </c>
      <c r="G171" s="256"/>
      <c r="H171" s="256" t="s">
        <v>1797</v>
      </c>
      <c r="I171" s="256" t="s">
        <v>1732</v>
      </c>
      <c r="J171" s="256" t="s">
        <v>1781</v>
      </c>
      <c r="K171" s="302"/>
    </row>
    <row r="172" spans="2:11" s="1" customFormat="1" ht="15" customHeight="1">
      <c r="B172" s="279"/>
      <c r="C172" s="256" t="s">
        <v>1735</v>
      </c>
      <c r="D172" s="256"/>
      <c r="E172" s="256"/>
      <c r="F172" s="277" t="s">
        <v>1736</v>
      </c>
      <c r="G172" s="256"/>
      <c r="H172" s="256" t="s">
        <v>1797</v>
      </c>
      <c r="I172" s="256" t="s">
        <v>1732</v>
      </c>
      <c r="J172" s="256">
        <v>50</v>
      </c>
      <c r="K172" s="302"/>
    </row>
    <row r="173" spans="2:11" s="1" customFormat="1" ht="15" customHeight="1">
      <c r="B173" s="279"/>
      <c r="C173" s="256" t="s">
        <v>1738</v>
      </c>
      <c r="D173" s="256"/>
      <c r="E173" s="256"/>
      <c r="F173" s="277" t="s">
        <v>1730</v>
      </c>
      <c r="G173" s="256"/>
      <c r="H173" s="256" t="s">
        <v>1797</v>
      </c>
      <c r="I173" s="256" t="s">
        <v>1740</v>
      </c>
      <c r="J173" s="256"/>
      <c r="K173" s="302"/>
    </row>
    <row r="174" spans="2:11" s="1" customFormat="1" ht="15" customHeight="1">
      <c r="B174" s="279"/>
      <c r="C174" s="256" t="s">
        <v>1749</v>
      </c>
      <c r="D174" s="256"/>
      <c r="E174" s="256"/>
      <c r="F174" s="277" t="s">
        <v>1736</v>
      </c>
      <c r="G174" s="256"/>
      <c r="H174" s="256" t="s">
        <v>1797</v>
      </c>
      <c r="I174" s="256" t="s">
        <v>1732</v>
      </c>
      <c r="J174" s="256">
        <v>50</v>
      </c>
      <c r="K174" s="302"/>
    </row>
    <row r="175" spans="2:11" s="1" customFormat="1" ht="15" customHeight="1">
      <c r="B175" s="279"/>
      <c r="C175" s="256" t="s">
        <v>1757</v>
      </c>
      <c r="D175" s="256"/>
      <c r="E175" s="256"/>
      <c r="F175" s="277" t="s">
        <v>1736</v>
      </c>
      <c r="G175" s="256"/>
      <c r="H175" s="256" t="s">
        <v>1797</v>
      </c>
      <c r="I175" s="256" t="s">
        <v>1732</v>
      </c>
      <c r="J175" s="256">
        <v>50</v>
      </c>
      <c r="K175" s="302"/>
    </row>
    <row r="176" spans="2:11" s="1" customFormat="1" ht="15" customHeight="1">
      <c r="B176" s="279"/>
      <c r="C176" s="256" t="s">
        <v>1755</v>
      </c>
      <c r="D176" s="256"/>
      <c r="E176" s="256"/>
      <c r="F176" s="277" t="s">
        <v>1736</v>
      </c>
      <c r="G176" s="256"/>
      <c r="H176" s="256" t="s">
        <v>1797</v>
      </c>
      <c r="I176" s="256" t="s">
        <v>1732</v>
      </c>
      <c r="J176" s="256">
        <v>50</v>
      </c>
      <c r="K176" s="302"/>
    </row>
    <row r="177" spans="2:11" s="1" customFormat="1" ht="15" customHeight="1">
      <c r="B177" s="279"/>
      <c r="C177" s="256" t="s">
        <v>125</v>
      </c>
      <c r="D177" s="256"/>
      <c r="E177" s="256"/>
      <c r="F177" s="277" t="s">
        <v>1730</v>
      </c>
      <c r="G177" s="256"/>
      <c r="H177" s="256" t="s">
        <v>1798</v>
      </c>
      <c r="I177" s="256" t="s">
        <v>1799</v>
      </c>
      <c r="J177" s="256"/>
      <c r="K177" s="302"/>
    </row>
    <row r="178" spans="2:11" s="1" customFormat="1" ht="15" customHeight="1">
      <c r="B178" s="279"/>
      <c r="C178" s="256" t="s">
        <v>67</v>
      </c>
      <c r="D178" s="256"/>
      <c r="E178" s="256"/>
      <c r="F178" s="277" t="s">
        <v>1730</v>
      </c>
      <c r="G178" s="256"/>
      <c r="H178" s="256" t="s">
        <v>1800</v>
      </c>
      <c r="I178" s="256" t="s">
        <v>1801</v>
      </c>
      <c r="J178" s="256">
        <v>1</v>
      </c>
      <c r="K178" s="302"/>
    </row>
    <row r="179" spans="2:11" s="1" customFormat="1" ht="15" customHeight="1">
      <c r="B179" s="279"/>
      <c r="C179" s="256" t="s">
        <v>63</v>
      </c>
      <c r="D179" s="256"/>
      <c r="E179" s="256"/>
      <c r="F179" s="277" t="s">
        <v>1730</v>
      </c>
      <c r="G179" s="256"/>
      <c r="H179" s="256" t="s">
        <v>1802</v>
      </c>
      <c r="I179" s="256" t="s">
        <v>1732</v>
      </c>
      <c r="J179" s="256">
        <v>20</v>
      </c>
      <c r="K179" s="302"/>
    </row>
    <row r="180" spans="2:11" s="1" customFormat="1" ht="15" customHeight="1">
      <c r="B180" s="279"/>
      <c r="C180" s="256" t="s">
        <v>64</v>
      </c>
      <c r="D180" s="256"/>
      <c r="E180" s="256"/>
      <c r="F180" s="277" t="s">
        <v>1730</v>
      </c>
      <c r="G180" s="256"/>
      <c r="H180" s="256" t="s">
        <v>1803</v>
      </c>
      <c r="I180" s="256" t="s">
        <v>1732</v>
      </c>
      <c r="J180" s="256">
        <v>255</v>
      </c>
      <c r="K180" s="302"/>
    </row>
    <row r="181" spans="2:11" s="1" customFormat="1" ht="15" customHeight="1">
      <c r="B181" s="279"/>
      <c r="C181" s="256" t="s">
        <v>126</v>
      </c>
      <c r="D181" s="256"/>
      <c r="E181" s="256"/>
      <c r="F181" s="277" t="s">
        <v>1730</v>
      </c>
      <c r="G181" s="256"/>
      <c r="H181" s="256" t="s">
        <v>1694</v>
      </c>
      <c r="I181" s="256" t="s">
        <v>1732</v>
      </c>
      <c r="J181" s="256">
        <v>10</v>
      </c>
      <c r="K181" s="302"/>
    </row>
    <row r="182" spans="2:11" s="1" customFormat="1" ht="15" customHeight="1">
      <c r="B182" s="279"/>
      <c r="C182" s="256" t="s">
        <v>127</v>
      </c>
      <c r="D182" s="256"/>
      <c r="E182" s="256"/>
      <c r="F182" s="277" t="s">
        <v>1730</v>
      </c>
      <c r="G182" s="256"/>
      <c r="H182" s="256" t="s">
        <v>1804</v>
      </c>
      <c r="I182" s="256" t="s">
        <v>1765</v>
      </c>
      <c r="J182" s="256"/>
      <c r="K182" s="302"/>
    </row>
    <row r="183" spans="2:11" s="1" customFormat="1" ht="15" customHeight="1">
      <c r="B183" s="279"/>
      <c r="C183" s="256" t="s">
        <v>1805</v>
      </c>
      <c r="D183" s="256"/>
      <c r="E183" s="256"/>
      <c r="F183" s="277" t="s">
        <v>1730</v>
      </c>
      <c r="G183" s="256"/>
      <c r="H183" s="256" t="s">
        <v>1806</v>
      </c>
      <c r="I183" s="256" t="s">
        <v>1765</v>
      </c>
      <c r="J183" s="256"/>
      <c r="K183" s="302"/>
    </row>
    <row r="184" spans="2:11" s="1" customFormat="1" ht="15" customHeight="1">
      <c r="B184" s="279"/>
      <c r="C184" s="256" t="s">
        <v>1794</v>
      </c>
      <c r="D184" s="256"/>
      <c r="E184" s="256"/>
      <c r="F184" s="277" t="s">
        <v>1730</v>
      </c>
      <c r="G184" s="256"/>
      <c r="H184" s="256" t="s">
        <v>1807</v>
      </c>
      <c r="I184" s="256" t="s">
        <v>1765</v>
      </c>
      <c r="J184" s="256"/>
      <c r="K184" s="302"/>
    </row>
    <row r="185" spans="2:11" s="1" customFormat="1" ht="15" customHeight="1">
      <c r="B185" s="279"/>
      <c r="C185" s="256" t="s">
        <v>129</v>
      </c>
      <c r="D185" s="256"/>
      <c r="E185" s="256"/>
      <c r="F185" s="277" t="s">
        <v>1736</v>
      </c>
      <c r="G185" s="256"/>
      <c r="H185" s="256" t="s">
        <v>1808</v>
      </c>
      <c r="I185" s="256" t="s">
        <v>1732</v>
      </c>
      <c r="J185" s="256">
        <v>50</v>
      </c>
      <c r="K185" s="302"/>
    </row>
    <row r="186" spans="2:11" s="1" customFormat="1" ht="15" customHeight="1">
      <c r="B186" s="279"/>
      <c r="C186" s="256" t="s">
        <v>1809</v>
      </c>
      <c r="D186" s="256"/>
      <c r="E186" s="256"/>
      <c r="F186" s="277" t="s">
        <v>1736</v>
      </c>
      <c r="G186" s="256"/>
      <c r="H186" s="256" t="s">
        <v>1810</v>
      </c>
      <c r="I186" s="256" t="s">
        <v>1811</v>
      </c>
      <c r="J186" s="256"/>
      <c r="K186" s="302"/>
    </row>
    <row r="187" spans="2:11" s="1" customFormat="1" ht="15" customHeight="1">
      <c r="B187" s="279"/>
      <c r="C187" s="256" t="s">
        <v>1812</v>
      </c>
      <c r="D187" s="256"/>
      <c r="E187" s="256"/>
      <c r="F187" s="277" t="s">
        <v>1736</v>
      </c>
      <c r="G187" s="256"/>
      <c r="H187" s="256" t="s">
        <v>1813</v>
      </c>
      <c r="I187" s="256" t="s">
        <v>1811</v>
      </c>
      <c r="J187" s="256"/>
      <c r="K187" s="302"/>
    </row>
    <row r="188" spans="2:11" s="1" customFormat="1" ht="15" customHeight="1">
      <c r="B188" s="279"/>
      <c r="C188" s="256" t="s">
        <v>1814</v>
      </c>
      <c r="D188" s="256"/>
      <c r="E188" s="256"/>
      <c r="F188" s="277" t="s">
        <v>1736</v>
      </c>
      <c r="G188" s="256"/>
      <c r="H188" s="256" t="s">
        <v>1815</v>
      </c>
      <c r="I188" s="256" t="s">
        <v>1811</v>
      </c>
      <c r="J188" s="256"/>
      <c r="K188" s="302"/>
    </row>
    <row r="189" spans="2:11" s="1" customFormat="1" ht="15" customHeight="1">
      <c r="B189" s="279"/>
      <c r="C189" s="315" t="s">
        <v>1816</v>
      </c>
      <c r="D189" s="256"/>
      <c r="E189" s="256"/>
      <c r="F189" s="277" t="s">
        <v>1736</v>
      </c>
      <c r="G189" s="256"/>
      <c r="H189" s="256" t="s">
        <v>1817</v>
      </c>
      <c r="I189" s="256" t="s">
        <v>1818</v>
      </c>
      <c r="J189" s="316" t="s">
        <v>1819</v>
      </c>
      <c r="K189" s="302"/>
    </row>
    <row r="190" spans="2:11" s="1" customFormat="1" ht="15" customHeight="1">
      <c r="B190" s="279"/>
      <c r="C190" s="315" t="s">
        <v>52</v>
      </c>
      <c r="D190" s="256"/>
      <c r="E190" s="256"/>
      <c r="F190" s="277" t="s">
        <v>1730</v>
      </c>
      <c r="G190" s="256"/>
      <c r="H190" s="253" t="s">
        <v>1820</v>
      </c>
      <c r="I190" s="256" t="s">
        <v>1821</v>
      </c>
      <c r="J190" s="256"/>
      <c r="K190" s="302"/>
    </row>
    <row r="191" spans="2:11" s="1" customFormat="1" ht="15" customHeight="1">
      <c r="B191" s="279"/>
      <c r="C191" s="315" t="s">
        <v>1822</v>
      </c>
      <c r="D191" s="256"/>
      <c r="E191" s="256"/>
      <c r="F191" s="277" t="s">
        <v>1730</v>
      </c>
      <c r="G191" s="256"/>
      <c r="H191" s="256" t="s">
        <v>1823</v>
      </c>
      <c r="I191" s="256" t="s">
        <v>1765</v>
      </c>
      <c r="J191" s="256"/>
      <c r="K191" s="302"/>
    </row>
    <row r="192" spans="2:11" s="1" customFormat="1" ht="15" customHeight="1">
      <c r="B192" s="279"/>
      <c r="C192" s="315" t="s">
        <v>1824</v>
      </c>
      <c r="D192" s="256"/>
      <c r="E192" s="256"/>
      <c r="F192" s="277" t="s">
        <v>1730</v>
      </c>
      <c r="G192" s="256"/>
      <c r="H192" s="256" t="s">
        <v>1825</v>
      </c>
      <c r="I192" s="256" t="s">
        <v>1765</v>
      </c>
      <c r="J192" s="256"/>
      <c r="K192" s="302"/>
    </row>
    <row r="193" spans="2:11" s="1" customFormat="1" ht="15" customHeight="1">
      <c r="B193" s="279"/>
      <c r="C193" s="315" t="s">
        <v>1826</v>
      </c>
      <c r="D193" s="256"/>
      <c r="E193" s="256"/>
      <c r="F193" s="277" t="s">
        <v>1736</v>
      </c>
      <c r="G193" s="256"/>
      <c r="H193" s="256" t="s">
        <v>1827</v>
      </c>
      <c r="I193" s="256" t="s">
        <v>1765</v>
      </c>
      <c r="J193" s="256"/>
      <c r="K193" s="302"/>
    </row>
    <row r="194" spans="2:11" s="1" customFormat="1" ht="15" customHeight="1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pans="2:11" s="1" customFormat="1" ht="18.75" customHeight="1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pans="2:11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1">
      <c r="B199" s="248"/>
      <c r="C199" s="380" t="s">
        <v>1828</v>
      </c>
      <c r="D199" s="380"/>
      <c r="E199" s="380"/>
      <c r="F199" s="380"/>
      <c r="G199" s="380"/>
      <c r="H199" s="380"/>
      <c r="I199" s="380"/>
      <c r="J199" s="380"/>
      <c r="K199" s="249"/>
    </row>
    <row r="200" spans="2:11" s="1" customFormat="1" ht="25.5" customHeight="1">
      <c r="B200" s="248"/>
      <c r="C200" s="318" t="s">
        <v>1829</v>
      </c>
      <c r="D200" s="318"/>
      <c r="E200" s="318"/>
      <c r="F200" s="318" t="s">
        <v>1830</v>
      </c>
      <c r="G200" s="319"/>
      <c r="H200" s="386" t="s">
        <v>1831</v>
      </c>
      <c r="I200" s="386"/>
      <c r="J200" s="386"/>
      <c r="K200" s="249"/>
    </row>
    <row r="201" spans="2:11" s="1" customFormat="1" ht="5.25" customHeight="1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pans="2:11" s="1" customFormat="1" ht="15" customHeight="1">
      <c r="B202" s="279"/>
      <c r="C202" s="256" t="s">
        <v>1821</v>
      </c>
      <c r="D202" s="256"/>
      <c r="E202" s="256"/>
      <c r="F202" s="277" t="s">
        <v>53</v>
      </c>
      <c r="G202" s="256"/>
      <c r="H202" s="385" t="s">
        <v>1832</v>
      </c>
      <c r="I202" s="385"/>
      <c r="J202" s="385"/>
      <c r="K202" s="302"/>
    </row>
    <row r="203" spans="2:11" s="1" customFormat="1" ht="15" customHeight="1">
      <c r="B203" s="279"/>
      <c r="C203" s="256"/>
      <c r="D203" s="256"/>
      <c r="E203" s="256"/>
      <c r="F203" s="277" t="s">
        <v>54</v>
      </c>
      <c r="G203" s="256"/>
      <c r="H203" s="385" t="s">
        <v>1833</v>
      </c>
      <c r="I203" s="385"/>
      <c r="J203" s="385"/>
      <c r="K203" s="302"/>
    </row>
    <row r="204" spans="2:11" s="1" customFormat="1" ht="15" customHeight="1">
      <c r="B204" s="279"/>
      <c r="C204" s="256"/>
      <c r="D204" s="256"/>
      <c r="E204" s="256"/>
      <c r="F204" s="277" t="s">
        <v>57</v>
      </c>
      <c r="G204" s="256"/>
      <c r="H204" s="385" t="s">
        <v>1834</v>
      </c>
      <c r="I204" s="385"/>
      <c r="J204" s="385"/>
      <c r="K204" s="302"/>
    </row>
    <row r="205" spans="2:11" s="1" customFormat="1" ht="15" customHeight="1">
      <c r="B205" s="279"/>
      <c r="C205" s="256"/>
      <c r="D205" s="256"/>
      <c r="E205" s="256"/>
      <c r="F205" s="277" t="s">
        <v>55</v>
      </c>
      <c r="G205" s="256"/>
      <c r="H205" s="385" t="s">
        <v>1835</v>
      </c>
      <c r="I205" s="385"/>
      <c r="J205" s="385"/>
      <c r="K205" s="302"/>
    </row>
    <row r="206" spans="2:11" s="1" customFormat="1" ht="15" customHeight="1">
      <c r="B206" s="279"/>
      <c r="C206" s="256"/>
      <c r="D206" s="256"/>
      <c r="E206" s="256"/>
      <c r="F206" s="277" t="s">
        <v>56</v>
      </c>
      <c r="G206" s="256"/>
      <c r="H206" s="385" t="s">
        <v>1836</v>
      </c>
      <c r="I206" s="385"/>
      <c r="J206" s="385"/>
      <c r="K206" s="302"/>
    </row>
    <row r="207" spans="2:11" s="1" customFormat="1" ht="15" customHeight="1">
      <c r="B207" s="279"/>
      <c r="C207" s="256"/>
      <c r="D207" s="256"/>
      <c r="E207" s="256"/>
      <c r="F207" s="277"/>
      <c r="G207" s="256"/>
      <c r="H207" s="256"/>
      <c r="I207" s="256"/>
      <c r="J207" s="256"/>
      <c r="K207" s="302"/>
    </row>
    <row r="208" spans="2:11" s="1" customFormat="1" ht="15" customHeight="1">
      <c r="B208" s="279"/>
      <c r="C208" s="256" t="s">
        <v>1777</v>
      </c>
      <c r="D208" s="256"/>
      <c r="E208" s="256"/>
      <c r="F208" s="277" t="s">
        <v>88</v>
      </c>
      <c r="G208" s="256"/>
      <c r="H208" s="385" t="s">
        <v>1837</v>
      </c>
      <c r="I208" s="385"/>
      <c r="J208" s="385"/>
      <c r="K208" s="302"/>
    </row>
    <row r="209" spans="2:11" s="1" customFormat="1" ht="15" customHeight="1">
      <c r="B209" s="279"/>
      <c r="C209" s="256"/>
      <c r="D209" s="256"/>
      <c r="E209" s="256"/>
      <c r="F209" s="277" t="s">
        <v>1673</v>
      </c>
      <c r="G209" s="256"/>
      <c r="H209" s="385" t="s">
        <v>1674</v>
      </c>
      <c r="I209" s="385"/>
      <c r="J209" s="385"/>
      <c r="K209" s="302"/>
    </row>
    <row r="210" spans="2:11" s="1" customFormat="1" ht="15" customHeight="1">
      <c r="B210" s="279"/>
      <c r="C210" s="256"/>
      <c r="D210" s="256"/>
      <c r="E210" s="256"/>
      <c r="F210" s="277" t="s">
        <v>1671</v>
      </c>
      <c r="G210" s="256"/>
      <c r="H210" s="385" t="s">
        <v>1838</v>
      </c>
      <c r="I210" s="385"/>
      <c r="J210" s="385"/>
      <c r="K210" s="302"/>
    </row>
    <row r="211" spans="2:11" s="1" customFormat="1" ht="15" customHeight="1">
      <c r="B211" s="320"/>
      <c r="C211" s="256"/>
      <c r="D211" s="256"/>
      <c r="E211" s="256"/>
      <c r="F211" s="277" t="s">
        <v>1675</v>
      </c>
      <c r="G211" s="315"/>
      <c r="H211" s="384" t="s">
        <v>1676</v>
      </c>
      <c r="I211" s="384"/>
      <c r="J211" s="384"/>
      <c r="K211" s="321"/>
    </row>
    <row r="212" spans="2:11" s="1" customFormat="1" ht="15" customHeight="1">
      <c r="B212" s="320"/>
      <c r="C212" s="256"/>
      <c r="D212" s="256"/>
      <c r="E212" s="256"/>
      <c r="F212" s="277" t="s">
        <v>1677</v>
      </c>
      <c r="G212" s="315"/>
      <c r="H212" s="384" t="s">
        <v>1623</v>
      </c>
      <c r="I212" s="384"/>
      <c r="J212" s="384"/>
      <c r="K212" s="321"/>
    </row>
    <row r="213" spans="2:11" s="1" customFormat="1" ht="15" customHeight="1">
      <c r="B213" s="320"/>
      <c r="C213" s="256"/>
      <c r="D213" s="256"/>
      <c r="E213" s="256"/>
      <c r="F213" s="277"/>
      <c r="G213" s="315"/>
      <c r="H213" s="306"/>
      <c r="I213" s="306"/>
      <c r="J213" s="306"/>
      <c r="K213" s="321"/>
    </row>
    <row r="214" spans="2:11" s="1" customFormat="1" ht="15" customHeight="1">
      <c r="B214" s="320"/>
      <c r="C214" s="256" t="s">
        <v>1801</v>
      </c>
      <c r="D214" s="256"/>
      <c r="E214" s="256"/>
      <c r="F214" s="277">
        <v>1</v>
      </c>
      <c r="G214" s="315"/>
      <c r="H214" s="384" t="s">
        <v>1839</v>
      </c>
      <c r="I214" s="384"/>
      <c r="J214" s="384"/>
      <c r="K214" s="321"/>
    </row>
    <row r="215" spans="2:11" s="1" customFormat="1" ht="15" customHeight="1">
      <c r="B215" s="320"/>
      <c r="C215" s="256"/>
      <c r="D215" s="256"/>
      <c r="E215" s="256"/>
      <c r="F215" s="277">
        <v>2</v>
      </c>
      <c r="G215" s="315"/>
      <c r="H215" s="384" t="s">
        <v>1840</v>
      </c>
      <c r="I215" s="384"/>
      <c r="J215" s="384"/>
      <c r="K215" s="321"/>
    </row>
    <row r="216" spans="2:11" s="1" customFormat="1" ht="15" customHeight="1">
      <c r="B216" s="320"/>
      <c r="C216" s="256"/>
      <c r="D216" s="256"/>
      <c r="E216" s="256"/>
      <c r="F216" s="277">
        <v>3</v>
      </c>
      <c r="G216" s="315"/>
      <c r="H216" s="384" t="s">
        <v>1841</v>
      </c>
      <c r="I216" s="384"/>
      <c r="J216" s="384"/>
      <c r="K216" s="321"/>
    </row>
    <row r="217" spans="2:11" s="1" customFormat="1" ht="15" customHeight="1">
      <c r="B217" s="320"/>
      <c r="C217" s="256"/>
      <c r="D217" s="256"/>
      <c r="E217" s="256"/>
      <c r="F217" s="277">
        <v>4</v>
      </c>
      <c r="G217" s="315"/>
      <c r="H217" s="384" t="s">
        <v>1842</v>
      </c>
      <c r="I217" s="384"/>
      <c r="J217" s="384"/>
      <c r="K217" s="321"/>
    </row>
    <row r="218" spans="2:11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0101 - Výměna střešní kry...</vt:lpstr>
      <vt:lpstr>Pokyny pro vyplnění</vt:lpstr>
      <vt:lpstr>'0101 - Výměna střešní kry...'!Názvy_tisku</vt:lpstr>
      <vt:lpstr>'Rekapitulace stavby'!Názvy_tisku</vt:lpstr>
      <vt:lpstr>'0101 - Výměna střešní kry...'!Oblast_tisku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volduchy-prace\sopatrny</dc:creator>
  <cp:lastModifiedBy>René Hartman</cp:lastModifiedBy>
  <dcterms:created xsi:type="dcterms:W3CDTF">2023-02-22T09:31:37Z</dcterms:created>
  <dcterms:modified xsi:type="dcterms:W3CDTF">2023-03-20T11:17:14Z</dcterms:modified>
</cp:coreProperties>
</file>